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ГВО по Нов.обл" sheetId="1" state="visible" r:id="rId1"/>
  </sheets>
  <definedNames>
    <definedName name="_xlnm._FilterDatabase" localSheetId="0" hidden="1">'ГВО по Нов.обл'!#REF!</definedName>
    <definedName name="_xlnm.Print_Area" localSheetId="0">'ГВО по Нов.обл'!$A$1:$N$150</definedName>
  </definedNames>
  <calcPr/>
</workbook>
</file>

<file path=xl/sharedStrings.xml><?xml version="1.0" encoding="utf-8"?>
<sst xmlns="http://schemas.openxmlformats.org/spreadsheetml/2006/main" count="36" uniqueCount="36">
  <si>
    <t xml:space="preserve">Приложение 2</t>
  </si>
  <si>
    <t xml:space="preserve">Сводная таблица объёмов нагрузки потребителей по Новгородской области,                                                                                                                                                                                                                                                                                                                          включённых в график временного отключения потребления,
 по данным внеочередных контрольных замеров за 18.12.2024 года</t>
  </si>
  <si>
    <t xml:space="preserve">Замер за час</t>
  </si>
  <si>
    <t xml:space="preserve">Потребление, МВт</t>
  </si>
  <si>
    <t xml:space="preserve">Время отключения очереди, минут</t>
  </si>
  <si>
    <t xml:space="preserve">Номер очереди ограничения, величина ограничения, МВт,                                               нарастающим итогом</t>
  </si>
  <si>
    <t xml:space="preserve">Фактический процент ГВО по РДУ</t>
  </si>
  <si>
    <t xml:space="preserve">Фактический процент ГВО от потребления</t>
  </si>
  <si>
    <t xml:space="preserve">ПРОЦЕНТ по ЗАДАНИЮ НРДУ</t>
  </si>
  <si>
    <t xml:space="preserve">Планируемая величина ГВО от потребления, МВт</t>
  </si>
  <si>
    <t xml:space="preserve">Разница, МВт</t>
  </si>
  <si>
    <t xml:space="preserve">Коэффициент потребления Новг.узла и Ок-Бор. узла от общего потребления</t>
  </si>
  <si>
    <t xml:space="preserve">Должен быть объем НУ со временем реализации до 20 мин. не менее расчетного (31,51%)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</si>
  <si>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</si>
  <si>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</si>
  <si>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</si>
  <si>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</si>
  <si>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</si>
  <si>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</si>
  <si>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</si>
  <si>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</si>
  <si>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</si>
  <si>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</si>
  <si>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0-5</t>
  </si>
  <si>
    <t xml:space="preserve">35% от план. объема ГВО</t>
  </si>
  <si>
    <t>0-20</t>
  </si>
  <si>
    <t xml:space="preserve">60% от план. объема ГВО</t>
  </si>
  <si>
    <t>Итого:</t>
  </si>
  <si>
    <t xml:space="preserve">20% от факт. потребления</t>
  </si>
  <si>
    <t xml:space="preserve">в т.ч.Новгородский узел</t>
  </si>
  <si>
    <t xml:space="preserve"> 0-20</t>
  </si>
  <si>
    <t xml:space="preserve">24% от план. объема ГВО </t>
  </si>
  <si>
    <r>
      <t xml:space="preserve">% не заданы НРДУ; </t>
    </r>
    <r>
      <rPr>
        <sz val="12"/>
        <rFont val="Arial"/>
      </rPr>
      <t xml:space="preserve">просто контроль СЭР</t>
    </r>
  </si>
  <si>
    <t xml:space="preserve">60 % от план. объема ГВО </t>
  </si>
  <si>
    <t xml:space="preserve">Начальник службы режимов: </t>
  </si>
  <si>
    <t>А.В.Антонова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</si>
</sst>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00"/>
    <numFmt numFmtId="161" formatCode="0.0%"/>
  </numFmts>
  <fonts count="39">
    <font>
      <sz val="10.000000"/>
      <color theme="1"/>
      <name val="Arial"/>
    </font>
    <font>
      <sz val="11.000000"/>
      <name val="Calibri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0.000000"/>
      <name val="Times New Roman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Arial"/>
    </font>
    <font>
      <b/>
      <sz val="14.000000"/>
      <name val="Arial"/>
    </font>
    <font>
      <i/>
      <sz val="14.000000"/>
      <name val="Arial"/>
    </font>
    <font>
      <sz val="12.000000"/>
      <name val="Times New Roman"/>
    </font>
    <font>
      <sz val="12.000000"/>
      <color rgb="FFC00000"/>
      <name val="Times New Roman"/>
    </font>
    <font>
      <sz val="11.000000"/>
      <color rgb="FFC00000"/>
      <name val="Times New Roman"/>
    </font>
    <font>
      <b/>
      <i/>
      <sz val="12.000000"/>
      <name val="Times New Roman"/>
    </font>
    <font>
      <sz val="11.000000"/>
      <color rgb="FFC00000"/>
      <name val="Arial"/>
    </font>
    <font>
      <b/>
      <sz val="12.000000"/>
      <name val="Times New Roman"/>
    </font>
    <font>
      <sz val="12.000000"/>
      <color indexed="2"/>
      <name val="Arial"/>
    </font>
    <font>
      <sz val="12.000000"/>
      <name val="Arial"/>
    </font>
    <font>
      <b/>
      <sz val="12.000000"/>
      <color indexed="2"/>
      <name val="Times New Roman"/>
    </font>
    <font>
      <b/>
      <i/>
      <sz val="14.000000"/>
      <name val="Times New Roman"/>
    </font>
    <font>
      <sz val="11.000000"/>
      <name val="Times New Roman"/>
    </font>
    <font>
      <b/>
      <sz val="12.000000"/>
      <color theme="3" tint="0.39997558519241921"/>
      <name val="Times New Roman"/>
    </font>
    <font>
      <sz val="12.000000"/>
      <color rgb="FFC00000"/>
      <name val="Arial"/>
    </font>
    <font>
      <b/>
      <sz val="12.000000"/>
      <color theme="3" tint="0.39997558519241921"/>
      <name val="Arial"/>
    </font>
    <font>
      <sz val="12.000000"/>
      <color theme="3" tint="0.39997558519241921"/>
      <name val="Arial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rgb="FFFFD9D9"/>
        <bgColor rgb="FFFFD9D9"/>
      </patternFill>
    </fill>
    <fill>
      <patternFill patternType="solid">
        <fgColor theme="0"/>
        <bgColor theme="0"/>
      </patternFill>
    </fill>
    <fill>
      <patternFill patternType="solid">
        <fgColor rgb="FFFFE07D"/>
        <bgColor rgb="FFFFE07D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rgb="FFFFCDCD"/>
        <bgColor rgb="FFFFCDCD"/>
      </patternFill>
    </fill>
    <fill>
      <patternFill patternType="solid">
        <fgColor rgb="FFFFD5D5"/>
        <bgColor rgb="FFFFD5D5"/>
      </patternFill>
    </fill>
  </fills>
  <borders count="57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</borders>
  <cellStyleXfs count="51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9" borderId="0" numFmtId="0" applyNumberFormat="0" applyFont="1" applyFill="1" applyBorder="0" applyProtection="0"/>
    <xf fontId="1" fillId="10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8" borderId="0" numFmtId="0" applyNumberFormat="0" applyFont="1" applyFill="1" applyBorder="0" applyProtection="0"/>
    <xf fontId="1" fillId="11" borderId="0" numFmtId="0" applyNumberFormat="0" applyFont="1" applyFill="1" applyBorder="0" applyProtection="0"/>
    <xf fontId="2" fillId="12" borderId="0" numFmtId="0" applyNumberFormat="0" applyFont="1" applyFill="1" applyBorder="0" applyProtection="0"/>
    <xf fontId="2" fillId="9" borderId="0" numFmtId="0" applyNumberFormat="0" applyFont="1" applyFill="1" applyBorder="0" applyProtection="0"/>
    <xf fontId="2" fillId="10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5" borderId="0" numFmtId="0" applyNumberFormat="0" applyFont="1" applyFill="1" applyBorder="0" applyProtection="0"/>
    <xf fontId="2" fillId="16" borderId="0" numFmtId="0" applyNumberFormat="0" applyFont="1" applyFill="1" applyBorder="0" applyProtection="0"/>
    <xf fontId="2" fillId="17" borderId="0" numFmtId="0" applyNumberFormat="0" applyFont="1" applyFill="1" applyBorder="0" applyProtection="0"/>
    <xf fontId="2" fillId="18" borderId="0" numFmtId="0" applyNumberFormat="0" applyFont="1" applyFill="1" applyBorder="0" applyProtection="0"/>
    <xf fontId="2" fillId="13" borderId="0" numFmtId="0" applyNumberFormat="0" applyFont="1" applyFill="1" applyBorder="0" applyProtection="0"/>
    <xf fontId="2" fillId="14" borderId="0" numFmtId="0" applyNumberFormat="0" applyFont="1" applyFill="1" applyBorder="0" applyProtection="0"/>
    <xf fontId="2" fillId="19" borderId="0" numFmtId="0" applyNumberFormat="0" applyFont="1" applyFill="1" applyBorder="0" applyProtection="0"/>
    <xf fontId="3" fillId="7" borderId="1" numFmtId="0" applyNumberFormat="0" applyFont="1" applyFill="1" applyBorder="1" applyProtection="0"/>
    <xf fontId="4" fillId="20" borderId="2" numFmtId="0" applyNumberFormat="0" applyFont="1" applyFill="1" applyBorder="1" applyProtection="0"/>
    <xf fontId="5" fillId="20" borderId="1" numFmtId="0" applyNumberFormat="0" applyFont="1" applyFill="1" applyBorder="1" applyProtection="0"/>
    <xf fontId="6" fillId="0" borderId="3" numFmtId="0" applyNumberFormat="0" applyFont="1" applyFill="0" applyBorder="1" applyProtection="0"/>
    <xf fontId="7" fillId="0" borderId="4" numFmtId="0" applyNumberFormat="0" applyFont="1" applyFill="0" applyBorder="1" applyProtection="0"/>
    <xf fontId="8" fillId="0" borderId="5" numFmtId="0" applyNumberFormat="0" applyFont="1" applyFill="0" applyBorder="1" applyProtection="0"/>
    <xf fontId="8" fillId="0" borderId="0" numFmtId="0" applyNumberFormat="0" applyFont="1" applyFill="0" applyBorder="0" applyProtection="0"/>
    <xf fontId="9" fillId="0" borderId="6" numFmtId="0" applyNumberFormat="0" applyFont="1" applyFill="0" applyBorder="1" applyProtection="0"/>
    <xf fontId="10" fillId="21" borderId="7" numFmtId="0" applyNumberFormat="0" applyFont="1" applyFill="1" applyBorder="1" applyProtection="0"/>
    <xf fontId="11" fillId="0" borderId="0" numFmtId="0" applyNumberFormat="0" applyFont="1" applyFill="0" applyBorder="0" applyProtection="0"/>
    <xf fontId="12" fillId="22" borderId="0" numFmtId="0" applyNumberFormat="0" applyFont="1" applyFill="1" applyBorder="0" applyProtection="0"/>
    <xf fontId="13" fillId="0" borderId="0" numFmtId="0" applyNumberFormat="0" applyFont="1" applyFill="1" applyBorder="0" applyProtection="0"/>
    <xf fontId="14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3" fillId="0" borderId="0" numFmtId="0" applyNumberFormat="1" applyFont="1" applyFill="1" applyBorder="1"/>
    <xf fontId="15" fillId="0" borderId="0" numFmtId="0" applyNumberFormat="1" applyFont="1" applyFill="1" applyBorder="1"/>
    <xf fontId="13" fillId="0" borderId="0" numFmtId="0" applyNumberFormat="1" applyFont="1" applyFill="1" applyBorder="1"/>
    <xf fontId="16" fillId="3" borderId="0" numFmtId="0" applyNumberFormat="0" applyFont="1" applyFill="1" applyBorder="0" applyProtection="0"/>
    <xf fontId="17" fillId="0" borderId="0" numFmtId="0" applyNumberFormat="0" applyFont="1" applyFill="0" applyBorder="0" applyProtection="0"/>
    <xf fontId="15" fillId="23" borderId="8" numFmtId="0" applyNumberFormat="0" applyFont="0" applyFill="1" applyBorder="1" applyProtection="0"/>
    <xf fontId="14" fillId="0" borderId="0" numFmtId="9" applyNumberFormat="1" applyFont="0" applyFill="0" applyBorder="0" applyProtection="0"/>
    <xf fontId="18" fillId="0" borderId="9" numFmtId="0" applyNumberFormat="0" applyFont="1" applyFill="0" applyBorder="1" applyProtection="0"/>
    <xf fontId="19" fillId="0" borderId="0" numFmtId="0" applyNumberFormat="0" applyFont="1" applyFill="0" applyBorder="0" applyProtection="0"/>
    <xf fontId="14" fillId="0" borderId="0" numFmtId="0" applyNumberFormat="1" applyFont="1" applyFill="0" applyBorder="0" applyProtection="0"/>
    <xf fontId="20" fillId="4" borderId="0" numFmtId="0" applyNumberFormat="0" applyFont="1" applyFill="1" applyBorder="0" applyProtection="0"/>
  </cellStyleXfs>
  <cellXfs count="182">
    <xf fontId="0" fillId="0" borderId="0" numFmtId="0" xfId="0"/>
    <xf fontId="0" fillId="0" borderId="0" numFmtId="0" xfId="0" applyAlignment="1">
      <alignment horizontal="center" vertical="center"/>
    </xf>
    <xf fontId="13" fillId="0" borderId="0" numFmtId="0" xfId="0" applyFont="1" applyAlignment="1">
      <alignment horizontal="center" vertical="center"/>
    </xf>
    <xf fontId="21" fillId="0" borderId="0" numFmtId="0" xfId="0" applyFont="1" applyAlignment="1">
      <alignment horizontal="center" vertical="center"/>
    </xf>
    <xf fontId="21" fillId="0" borderId="0" numFmtId="0" xfId="0" applyFont="1" applyAlignment="1">
      <alignment vertical="center"/>
    </xf>
    <xf fontId="22" fillId="0" borderId="0" numFmtId="0" xfId="0" applyFont="1" applyAlignment="1">
      <alignment horizontal="center" vertical="center" wrapText="1"/>
    </xf>
    <xf fontId="22" fillId="0" borderId="0" numFmtId="0" xfId="0" applyFont="1" applyAlignment="1">
      <alignment vertical="center" wrapText="1"/>
    </xf>
    <xf fontId="23" fillId="0" borderId="10" numFmtId="0" xfId="0" applyFont="1" applyBorder="1" applyAlignment="1">
      <alignment horizontal="center" vertical="center"/>
    </xf>
    <xf fontId="24" fillId="0" borderId="11" numFmtId="0" xfId="0" applyFont="1" applyBorder="1" applyAlignment="1">
      <alignment horizontal="center" vertical="center" wrapText="1"/>
    </xf>
    <xf fontId="24" fillId="0" borderId="12" numFmtId="0" xfId="0" applyFont="1" applyBorder="1" applyAlignment="1">
      <alignment horizontal="center" vertical="center" wrapText="1"/>
    </xf>
    <xf fontId="24" fillId="0" borderId="13" numFmtId="0" xfId="0" applyFont="1" applyBorder="1" applyAlignment="1">
      <alignment horizontal="center" vertical="center" wrapText="1"/>
    </xf>
    <xf fontId="24" fillId="0" borderId="14" numFmtId="0" xfId="0" applyFont="1" applyBorder="1" applyAlignment="1">
      <alignment horizontal="center" vertical="center" wrapText="1"/>
    </xf>
    <xf fontId="25" fillId="0" borderId="12" numFmtId="0" xfId="0" applyFont="1" applyBorder="1" applyAlignment="1">
      <alignment horizontal="center" vertical="center" wrapText="1"/>
    </xf>
    <xf fontId="25" fillId="0" borderId="15" numFmtId="0" xfId="0" applyFont="1" applyBorder="1" applyAlignment="1">
      <alignment horizontal="center" vertical="center" wrapText="1"/>
    </xf>
    <xf fontId="24" fillId="0" borderId="16" numFmtId="0" xfId="0" applyFont="1" applyBorder="1" applyAlignment="1">
      <alignment horizontal="center" vertical="center" wrapText="1"/>
    </xf>
    <xf fontId="26" fillId="0" borderId="12" numFmtId="0" xfId="0" applyFont="1" applyBorder="1" applyAlignment="1">
      <alignment horizontal="center" vertical="center" wrapText="1"/>
    </xf>
    <xf fontId="24" fillId="0" borderId="17" numFmtId="0" xfId="0" applyFont="1" applyBorder="1" applyAlignment="1">
      <alignment horizontal="center" vertical="center" wrapText="1"/>
    </xf>
    <xf fontId="24" fillId="0" borderId="18" numFmtId="0" xfId="0" applyFont="1" applyBorder="1" applyAlignment="1">
      <alignment horizontal="center" vertical="center" wrapText="1"/>
    </xf>
    <xf fontId="27" fillId="0" borderId="19" numFmtId="0" xfId="0" applyFont="1" applyBorder="1" applyAlignment="1">
      <alignment horizontal="center" vertical="center"/>
    </xf>
    <xf fontId="27" fillId="0" borderId="20" numFmtId="0" xfId="0" applyFont="1" applyBorder="1" applyAlignment="1">
      <alignment horizontal="center" vertical="center"/>
    </xf>
    <xf fontId="27" fillId="0" borderId="21" numFmtId="0" xfId="0" applyFont="1" applyBorder="1" applyAlignment="1">
      <alignment horizontal="center" vertical="center"/>
    </xf>
    <xf fontId="24" fillId="0" borderId="22" numFmtId="0" xfId="0" applyFont="1" applyBorder="1" applyAlignment="1">
      <alignment horizontal="center" vertical="center" wrapText="1"/>
    </xf>
    <xf fontId="25" fillId="0" borderId="22" numFmtId="0" xfId="0" applyFont="1" applyBorder="1" applyAlignment="1">
      <alignment horizontal="center" vertical="center" wrapText="1"/>
    </xf>
    <xf fontId="25" fillId="0" borderId="10" numFmtId="0" xfId="0" applyFont="1" applyBorder="1" applyAlignment="1">
      <alignment horizontal="center" vertical="center" wrapText="1"/>
    </xf>
    <xf fontId="24" fillId="0" borderId="23" numFmtId="0" xfId="0" applyFont="1" applyBorder="1" applyAlignment="1">
      <alignment horizontal="center" vertical="center" wrapText="1"/>
    </xf>
    <xf fontId="28" fillId="0" borderId="18" numFmtId="0" xfId="0" applyFont="1" applyBorder="1" applyAlignment="1">
      <alignment horizontal="center" vertical="center" wrapText="1"/>
    </xf>
    <xf fontId="27" fillId="24" borderId="13" numFmtId="0" xfId="0" applyFont="1" applyFill="1" applyBorder="1" applyAlignment="1">
      <alignment horizontal="center" vertical="center"/>
    </xf>
    <xf fontId="27" fillId="0" borderId="24" numFmtId="1" xfId="0" applyNumberFormat="1" applyFont="1" applyBorder="1" applyAlignment="1">
      <alignment horizontal="center" vertical="center"/>
    </xf>
    <xf fontId="24" fillId="0" borderId="24" numFmtId="0" xfId="0" applyFont="1" applyBorder="1" applyAlignment="1">
      <alignment horizontal="center"/>
    </xf>
    <xf fontId="24" fillId="0" borderId="25" numFmtId="160" xfId="42" applyNumberFormat="1" applyFont="1" applyBorder="1" applyAlignment="1">
      <alignment horizontal="center"/>
    </xf>
    <xf fontId="24" fillId="0" borderId="26" numFmtId="160" xfId="42" applyNumberFormat="1" applyFont="1" applyBorder="1" applyAlignment="1">
      <alignment horizontal="center"/>
    </xf>
    <xf fontId="24" fillId="0" borderId="24" numFmtId="10" xfId="42" applyNumberFormat="1" applyFont="1" applyBorder="1" applyAlignment="1">
      <alignment horizontal="center"/>
    </xf>
    <xf fontId="29" fillId="0" borderId="24" numFmtId="161" xfId="46" applyNumberFormat="1" applyFont="1" applyBorder="1" applyAlignment="1">
      <alignment horizontal="center"/>
    </xf>
    <xf fontId="30" fillId="0" borderId="24" numFmtId="9" xfId="0" applyNumberFormat="1" applyFont="1" applyBorder="1" applyAlignment="1">
      <alignment horizontal="left" vertical="center"/>
    </xf>
    <xf fontId="31" fillId="0" borderId="24" numFmtId="2" xfId="0" applyNumberFormat="1" applyFont="1" applyBorder="1" applyAlignment="1">
      <alignment horizontal="center" vertical="center"/>
    </xf>
    <xf fontId="29" fillId="0" borderId="24" numFmtId="2" xfId="46" applyNumberFormat="1" applyFont="1" applyBorder="1" applyAlignment="1">
      <alignment horizontal="center" vertical="center"/>
    </xf>
    <xf fontId="31" fillId="0" borderId="12" numFmtId="2" xfId="0" applyNumberFormat="1" applyFont="1" applyBorder="1" applyAlignment="1">
      <alignment horizontal="center" vertical="center"/>
    </xf>
    <xf fontId="31" fillId="0" borderId="27" numFmtId="2" xfId="0" applyNumberFormat="1" applyFont="1" applyBorder="1" applyAlignment="1">
      <alignment horizontal="center" vertical="center"/>
    </xf>
    <xf fontId="27" fillId="24" borderId="28" numFmtId="0" xfId="0" applyFont="1" applyFill="1" applyBorder="1" applyAlignment="1">
      <alignment horizontal="center" vertical="center"/>
    </xf>
    <xf fontId="27" fillId="0" borderId="29" numFmtId="1" xfId="0" applyNumberFormat="1" applyFont="1" applyBorder="1" applyAlignment="1">
      <alignment horizontal="center" vertical="center"/>
    </xf>
    <xf fontId="24" fillId="0" borderId="29" numFmtId="17" xfId="0" applyNumberFormat="1" applyFont="1" applyBorder="1" applyAlignment="1">
      <alignment horizontal="center"/>
    </xf>
    <xf fontId="24" fillId="0" borderId="30" numFmtId="160" xfId="42" applyNumberFormat="1" applyFont="1" applyBorder="1" applyAlignment="1">
      <alignment horizontal="center"/>
    </xf>
    <xf fontId="24" fillId="0" borderId="31" numFmtId="160" xfId="42" applyNumberFormat="1" applyFont="1" applyBorder="1" applyAlignment="1">
      <alignment horizontal="center"/>
    </xf>
    <xf fontId="24" fillId="0" borderId="29" numFmtId="10" xfId="42" applyNumberFormat="1" applyFont="1" applyBorder="1" applyAlignment="1">
      <alignment horizontal="center"/>
    </xf>
    <xf fontId="29" fillId="25" borderId="29" numFmtId="161" xfId="46" applyNumberFormat="1" applyFont="1" applyFill="1" applyBorder="1" applyAlignment="1">
      <alignment horizontal="center"/>
    </xf>
    <xf fontId="30" fillId="0" borderId="29" numFmtId="9" xfId="0" applyNumberFormat="1" applyFont="1" applyBorder="1" applyAlignment="1">
      <alignment horizontal="left" vertical="center"/>
    </xf>
    <xf fontId="30" fillId="0" borderId="29" numFmtId="2" xfId="0" applyNumberFormat="1" applyFont="1" applyBorder="1" applyAlignment="1">
      <alignment horizontal="center" vertical="center"/>
    </xf>
    <xf fontId="29" fillId="0" borderId="29" numFmtId="2" xfId="46" applyNumberFormat="1" applyFont="1" applyBorder="1" applyAlignment="1">
      <alignment horizontal="center" vertical="center"/>
    </xf>
    <xf fontId="31" fillId="0" borderId="18" numFmtId="0" xfId="0" applyFont="1" applyBorder="1"/>
    <xf fontId="29" fillId="22" borderId="29" numFmtId="0" xfId="0" applyFont="1" applyFill="1" applyBorder="1" applyAlignment="1">
      <alignment horizontal="center"/>
    </xf>
    <xf fontId="29" fillId="22" borderId="30" numFmtId="160" xfId="0" applyNumberFormat="1" applyFont="1" applyFill="1" applyBorder="1" applyAlignment="1">
      <alignment horizontal="center"/>
    </xf>
    <xf fontId="29" fillId="22" borderId="31" numFmtId="160" xfId="0" applyNumberFormat="1" applyFont="1" applyFill="1" applyBorder="1" applyAlignment="1">
      <alignment horizontal="center"/>
    </xf>
    <xf fontId="32" fillId="22" borderId="29" numFmtId="10" xfId="0" applyNumberFormat="1" applyFont="1" applyFill="1" applyBorder="1" applyAlignment="1">
      <alignment horizontal="center"/>
    </xf>
    <xf fontId="32" fillId="22" borderId="29" numFmtId="161" xfId="46" applyNumberFormat="1" applyFont="1" applyFill="1" applyBorder="1" applyAlignment="1">
      <alignment horizontal="center"/>
    </xf>
    <xf fontId="31" fillId="0" borderId="18" numFmtId="9" xfId="0" applyNumberFormat="1" applyFont="1" applyBorder="1" applyAlignment="1">
      <alignment horizontal="left" vertical="center"/>
    </xf>
    <xf fontId="29" fillId="0" borderId="32" numFmtId="2" xfId="46" applyNumberFormat="1" applyFont="1" applyBorder="1" applyAlignment="1">
      <alignment horizontal="center" vertical="center"/>
    </xf>
    <xf fontId="24" fillId="0" borderId="28" numFmtId="0" xfId="0" applyFont="1" applyBorder="1" applyAlignment="1">
      <alignment horizontal="center" vertical="center" wrapText="1"/>
    </xf>
    <xf fontId="27" fillId="26" borderId="29" numFmtId="1" xfId="0" applyNumberFormat="1" applyFont="1" applyFill="1" applyBorder="1" applyAlignment="1">
      <alignment horizontal="center" vertical="center"/>
    </xf>
    <xf fontId="24" fillId="0" borderId="29" numFmtId="0" xfId="0" applyFont="1" applyBorder="1" applyAlignment="1">
      <alignment horizontal="center"/>
    </xf>
    <xf fontId="24" fillId="0" borderId="33" numFmtId="160" xfId="42" applyNumberFormat="1" applyFont="1" applyBorder="1" applyAlignment="1">
      <alignment horizontal="center"/>
    </xf>
    <xf fontId="29" fillId="0" borderId="29" numFmtId="161" xfId="46" applyNumberFormat="1" applyFont="1" applyBorder="1" applyAlignment="1">
      <alignment horizontal="center"/>
    </xf>
    <xf fontId="31" fillId="0" borderId="29" numFmtId="1" xfId="0" applyNumberFormat="1" applyFont="1" applyBorder="1"/>
    <xf fontId="31" fillId="0" borderId="29" numFmtId="2" xfId="0" applyNumberFormat="1" applyFont="1" applyBorder="1" applyAlignment="1">
      <alignment horizontal="center" vertical="center"/>
    </xf>
    <xf fontId="31" fillId="26" borderId="12" numFmtId="2" xfId="0" applyNumberFormat="1" applyFont="1" applyFill="1" applyBorder="1" applyAlignment="1">
      <alignment horizontal="center" vertical="center"/>
    </xf>
    <xf fontId="31" fillId="26" borderId="18" numFmtId="2" xfId="0" applyNumberFormat="1" applyFont="1" applyFill="1" applyBorder="1" applyAlignment="1">
      <alignment horizontal="center" vertical="center"/>
    </xf>
    <xf fontId="0" fillId="0" borderId="0" numFmtId="1" xfId="0" applyNumberFormat="1"/>
    <xf fontId="0" fillId="0" borderId="0" numFmtId="0" xfId="0"/>
    <xf fontId="33" fillId="0" borderId="0" numFmtId="0" xfId="0" applyFont="1" applyAlignment="1">
      <alignment horizontal="center" vertical="center"/>
    </xf>
    <xf fontId="24" fillId="0" borderId="0" numFmtId="0" xfId="0" applyFont="1" applyAlignment="1">
      <alignment horizontal="center"/>
    </xf>
    <xf fontId="34" fillId="0" borderId="0" numFmtId="0" xfId="0" applyFont="1" applyAlignment="1">
      <alignment horizontal="center"/>
    </xf>
    <xf fontId="24" fillId="0" borderId="28" numFmtId="0" xfId="0" applyFont="1" applyBorder="1" applyAlignment="1">
      <alignment horizontal="center" vertical="center"/>
    </xf>
    <xf fontId="29" fillId="26" borderId="29" numFmtId="161" xfId="46" applyNumberFormat="1" applyFont="1" applyFill="1" applyBorder="1" applyAlignment="1">
      <alignment horizontal="center"/>
    </xf>
    <xf fontId="30" fillId="26" borderId="29" numFmtId="9" xfId="0" applyNumberFormat="1" applyFont="1" applyFill="1" applyBorder="1" applyAlignment="1">
      <alignment horizontal="left" vertical="center"/>
    </xf>
    <xf fontId="35" fillId="26" borderId="29" numFmtId="2" xfId="0" applyNumberFormat="1" applyFont="1" applyFill="1" applyBorder="1" applyAlignment="1">
      <alignment horizontal="center" vertical="center"/>
    </xf>
    <xf fontId="29" fillId="26" borderId="29" numFmtId="2" xfId="46" applyNumberFormat="1" applyFont="1" applyFill="1" applyBorder="1" applyAlignment="1">
      <alignment horizontal="center" vertical="center"/>
    </xf>
    <xf fontId="31" fillId="26" borderId="18" numFmtId="0" xfId="0" applyFont="1" applyFill="1" applyBorder="1"/>
    <xf fontId="36" fillId="26" borderId="27" numFmtId="2" xfId="0" applyNumberFormat="1" applyFont="1" applyFill="1" applyBorder="1" applyAlignment="1">
      <alignment horizontal="center"/>
    </xf>
    <xf fontId="30" fillId="0" borderId="34" numFmtId="1" xfId="0" applyNumberFormat="1" applyFont="1" applyBorder="1" applyAlignment="1">
      <alignment horizontal="left" vertical="top" wrapText="1"/>
    </xf>
    <xf fontId="30" fillId="0" borderId="19" numFmtId="1" xfId="0" applyNumberFormat="1" applyFont="1" applyBorder="1" applyAlignment="1">
      <alignment horizontal="left" vertical="top" wrapText="1"/>
    </xf>
    <xf fontId="24" fillId="0" borderId="0" numFmtId="17" xfId="0" applyNumberFormat="1" applyFont="1" applyAlignment="1">
      <alignment horizontal="center"/>
    </xf>
    <xf fontId="24" fillId="0" borderId="35" numFmtId="0" xfId="0" applyFont="1" applyBorder="1" applyAlignment="1">
      <alignment horizontal="center" vertical="center"/>
    </xf>
    <xf fontId="27" fillId="26" borderId="32" numFmtId="1" xfId="0" applyNumberFormat="1" applyFont="1" applyFill="1" applyBorder="1" applyAlignment="1">
      <alignment horizontal="center" vertical="center"/>
    </xf>
    <xf fontId="29" fillId="22" borderId="32" numFmtId="0" xfId="0" applyFont="1" applyFill="1" applyBorder="1" applyAlignment="1">
      <alignment horizontal="center"/>
    </xf>
    <xf fontId="29" fillId="22" borderId="19" numFmtId="160" xfId="0" applyNumberFormat="1" applyFont="1" applyFill="1" applyBorder="1" applyAlignment="1">
      <alignment horizontal="center"/>
    </xf>
    <xf fontId="29" fillId="22" borderId="34" numFmtId="160" xfId="0" applyNumberFormat="1" applyFont="1" applyFill="1" applyBorder="1" applyAlignment="1">
      <alignment horizontal="center"/>
    </xf>
    <xf fontId="29" fillId="22" borderId="32" numFmtId="10" xfId="0" applyNumberFormat="1" applyFont="1" applyFill="1" applyBorder="1" applyAlignment="1">
      <alignment horizontal="center"/>
    </xf>
    <xf fontId="35" fillId="0" borderId="29" numFmtId="161" xfId="46" applyNumberFormat="1" applyFont="1" applyBorder="1" applyAlignment="1">
      <alignment horizontal="center"/>
    </xf>
    <xf fontId="37" fillId="0" borderId="29" numFmtId="9" xfId="0" applyNumberFormat="1" applyFont="1" applyBorder="1" applyAlignment="1">
      <alignment horizontal="left" vertical="center"/>
    </xf>
    <xf fontId="35" fillId="0" borderId="36" numFmtId="2" xfId="46" applyNumberFormat="1" applyFont="1" applyBorder="1" applyAlignment="1">
      <alignment horizontal="center" vertical="center"/>
    </xf>
    <xf fontId="29" fillId="0" borderId="36" numFmtId="2" xfId="46" applyNumberFormat="1" applyFont="1" applyBorder="1" applyAlignment="1">
      <alignment horizontal="center" vertical="center"/>
    </xf>
    <xf fontId="30" fillId="0" borderId="37" numFmtId="1" xfId="0" applyNumberFormat="1" applyFont="1" applyBorder="1" applyAlignment="1">
      <alignment horizontal="left" vertical="top" wrapText="1"/>
    </xf>
    <xf fontId="30" fillId="0" borderId="38" numFmtId="1" xfId="0" applyNumberFormat="1" applyFont="1" applyBorder="1" applyAlignment="1">
      <alignment horizontal="left" vertical="top" wrapText="1"/>
    </xf>
    <xf fontId="29" fillId="0" borderId="0" numFmtId="0" xfId="0" applyFont="1" applyAlignment="1">
      <alignment horizontal="center"/>
    </xf>
    <xf fontId="29" fillId="0" borderId="0" numFmtId="3" xfId="0" applyNumberFormat="1" applyFont="1" applyAlignment="1">
      <alignment horizontal="center"/>
    </xf>
    <xf fontId="27" fillId="24" borderId="39" numFmtId="0" xfId="0" applyFont="1" applyFill="1" applyBorder="1" applyAlignment="1">
      <alignment horizontal="center" vertical="center"/>
    </xf>
    <xf fontId="27" fillId="0" borderId="25" numFmtId="1" xfId="0" applyNumberFormat="1" applyFont="1" applyBorder="1" applyAlignment="1">
      <alignment horizontal="center" vertical="center"/>
    </xf>
    <xf fontId="29" fillId="25" borderId="24" numFmtId="161" xfId="46" applyNumberFormat="1" applyFont="1" applyFill="1" applyBorder="1" applyAlignment="1">
      <alignment horizontal="center"/>
    </xf>
    <xf fontId="31" fillId="0" borderId="37" numFmtId="2" xfId="0" applyNumberFormat="1" applyFont="1" applyBorder="1" applyAlignment="1">
      <alignment horizontal="center" vertical="center"/>
    </xf>
    <xf fontId="31" fillId="0" borderId="18" numFmtId="2" xfId="0" applyNumberFormat="1" applyFont="1" applyBorder="1" applyAlignment="1">
      <alignment horizontal="center" vertical="center"/>
    </xf>
    <xf fontId="27" fillId="24" borderId="40" numFmtId="0" xfId="0" applyFont="1" applyFill="1" applyBorder="1" applyAlignment="1">
      <alignment horizontal="center" vertical="center"/>
    </xf>
    <xf fontId="27" fillId="0" borderId="30" numFmtId="1" xfId="0" applyNumberFormat="1" applyFont="1" applyBorder="1" applyAlignment="1">
      <alignment horizontal="center" vertical="center"/>
    </xf>
    <xf fontId="30" fillId="0" borderId="41" numFmtId="2" xfId="0" applyNumberFormat="1" applyFont="1" applyBorder="1" applyAlignment="1">
      <alignment horizontal="center" vertical="center"/>
    </xf>
    <xf fontId="29" fillId="22" borderId="29" numFmtId="161" xfId="46" applyNumberFormat="1" applyFont="1" applyFill="1" applyBorder="1" applyAlignment="1">
      <alignment horizontal="center"/>
    </xf>
    <xf fontId="29" fillId="0" borderId="41" numFmtId="2" xfId="46" applyNumberFormat="1" applyFont="1" applyBorder="1" applyAlignment="1">
      <alignment horizontal="center" vertical="center"/>
    </xf>
    <xf fontId="31" fillId="0" borderId="22" numFmtId="2" xfId="0" applyNumberFormat="1" applyFont="1" applyBorder="1" applyAlignment="1">
      <alignment horizontal="center" vertical="center"/>
    </xf>
    <xf fontId="24" fillId="0" borderId="40" numFmtId="0" xfId="0" applyFont="1" applyBorder="1" applyAlignment="1">
      <alignment horizontal="center" vertical="center" wrapText="1"/>
    </xf>
    <xf fontId="27" fillId="26" borderId="30" numFmtId="1" xfId="0" applyNumberFormat="1" applyFont="1" applyFill="1" applyBorder="1" applyAlignment="1">
      <alignment horizontal="center" vertical="center"/>
    </xf>
    <xf fontId="31" fillId="0" borderId="41" numFmtId="2" xfId="0" applyNumberFormat="1" applyFont="1" applyBorder="1" applyAlignment="1">
      <alignment horizontal="center" vertical="center"/>
    </xf>
    <xf fontId="24" fillId="0" borderId="40" numFmtId="0" xfId="0" applyFont="1" applyBorder="1" applyAlignment="1">
      <alignment horizontal="center" vertical="center"/>
    </xf>
    <xf fontId="29" fillId="26" borderId="29" numFmtId="161" xfId="46" applyNumberFormat="1" applyFont="1" applyFill="1" applyBorder="1" applyAlignment="1" applyProtection="1">
      <alignment horizontal="center"/>
    </xf>
    <xf fontId="38" fillId="26" borderId="29" numFmtId="2" xfId="0" applyNumberFormat="1" applyFont="1" applyFill="1" applyBorder="1" applyAlignment="1">
      <alignment horizontal="center" vertical="center"/>
    </xf>
    <xf fontId="29" fillId="22" borderId="29" numFmtId="10" xfId="0" applyNumberFormat="1" applyFont="1" applyFill="1" applyBorder="1" applyAlignment="1">
      <alignment horizontal="center"/>
    </xf>
    <xf fontId="35" fillId="25" borderId="29" numFmtId="161" xfId="46" applyNumberFormat="1" applyFont="1" applyFill="1" applyBorder="1" applyAlignment="1">
      <alignment horizontal="center"/>
    </xf>
    <xf fontId="35" fillId="0" borderId="34" numFmtId="2" xfId="46" applyNumberFormat="1" applyFont="1" applyBorder="1" applyAlignment="1">
      <alignment horizontal="center" vertical="center"/>
    </xf>
    <xf fontId="31" fillId="0" borderId="14" numFmtId="2" xfId="0" applyNumberFormat="1" applyFont="1" applyBorder="1" applyAlignment="1">
      <alignment horizontal="center" vertical="center"/>
    </xf>
    <xf fontId="29" fillId="27" borderId="29" numFmtId="161" xfId="46" applyNumberFormat="1" applyFont="1" applyFill="1" applyBorder="1" applyAlignment="1">
      <alignment horizontal="center"/>
    </xf>
    <xf fontId="35" fillId="0" borderId="32" numFmtId="2" xfId="46" applyNumberFormat="1" applyFont="1" applyBorder="1" applyAlignment="1">
      <alignment horizontal="center" vertical="center"/>
    </xf>
    <xf fontId="29" fillId="22" borderId="30" numFmtId="160" xfId="42" applyNumberFormat="1" applyFont="1" applyFill="1" applyBorder="1" applyAlignment="1">
      <alignment horizontal="center"/>
    </xf>
    <xf fontId="29" fillId="22" borderId="31" numFmtId="160" xfId="42" applyNumberFormat="1" applyFont="1" applyFill="1" applyBorder="1" applyAlignment="1">
      <alignment horizontal="center"/>
    </xf>
    <xf fontId="32" fillId="22" borderId="29" numFmtId="10" xfId="42" applyNumberFormat="1" applyFont="1" applyFill="1" applyBorder="1" applyAlignment="1">
      <alignment horizontal="center"/>
    </xf>
    <xf fontId="27" fillId="28" borderId="39" numFmtId="0" xfId="0" applyFont="1" applyFill="1" applyBorder="1" applyAlignment="1">
      <alignment horizontal="center" vertical="center"/>
    </xf>
    <xf fontId="27" fillId="28" borderId="40" numFmtId="0" xfId="0" applyFont="1" applyFill="1" applyBorder="1" applyAlignment="1">
      <alignment horizontal="center" vertical="center"/>
    </xf>
    <xf fontId="24" fillId="25" borderId="40" numFmtId="0" xfId="0" applyFont="1" applyFill="1" applyBorder="1" applyAlignment="1">
      <alignment horizontal="center" vertical="center" wrapText="1"/>
    </xf>
    <xf fontId="24" fillId="25" borderId="40" numFmtId="0" xfId="0" applyFont="1" applyFill="1" applyBorder="1" applyAlignment="1">
      <alignment horizontal="center" vertical="center"/>
    </xf>
    <xf fontId="32" fillId="0" borderId="41" numFmtId="2" xfId="46" applyNumberFormat="1" applyFont="1" applyBorder="1" applyAlignment="1">
      <alignment horizontal="center" vertical="center"/>
    </xf>
    <xf fontId="27" fillId="29" borderId="39" numFmtId="0" xfId="0" applyFont="1" applyFill="1" applyBorder="1" applyAlignment="1">
      <alignment horizontal="center" vertical="center"/>
    </xf>
    <xf fontId="27" fillId="29" borderId="40" numFmtId="0" xfId="0" applyFont="1" applyFill="1" applyBorder="1" applyAlignment="1">
      <alignment horizontal="center" vertical="center"/>
    </xf>
    <xf fontId="29" fillId="22" borderId="20" numFmtId="160" xfId="0" applyNumberFormat="1" applyFont="1" applyFill="1" applyBorder="1" applyAlignment="1">
      <alignment horizontal="center"/>
    </xf>
    <xf fontId="29" fillId="22" borderId="21" numFmtId="160" xfId="0" applyNumberFormat="1" applyFont="1" applyFill="1" applyBorder="1" applyAlignment="1">
      <alignment horizontal="center"/>
    </xf>
    <xf fontId="24" fillId="0" borderId="13" numFmtId="0" xfId="0" applyFont="1" applyBorder="1" applyAlignment="1">
      <alignment horizontal="center"/>
    </xf>
    <xf fontId="24" fillId="0" borderId="39" numFmtId="160" xfId="0" applyNumberFormat="1" applyFont="1" applyBorder="1" applyAlignment="1">
      <alignment horizontal="center"/>
    </xf>
    <xf fontId="24" fillId="0" borderId="25" numFmtId="160" xfId="0" applyNumberFormat="1" applyFont="1" applyBorder="1" applyAlignment="1">
      <alignment horizontal="center"/>
    </xf>
    <xf fontId="24" fillId="0" borderId="26" numFmtId="160" xfId="0" applyNumberFormat="1" applyFont="1" applyBorder="1" applyAlignment="1">
      <alignment horizontal="center"/>
    </xf>
    <xf fontId="24" fillId="0" borderId="24" numFmtId="10" xfId="0" applyNumberFormat="1" applyFont="1" applyBorder="1" applyAlignment="1">
      <alignment horizontal="center"/>
    </xf>
    <xf fontId="29" fillId="0" borderId="42" numFmtId="161" xfId="46" applyNumberFormat="1" applyFont="1" applyBorder="1" applyAlignment="1">
      <alignment horizontal="center"/>
    </xf>
    <xf fontId="24" fillId="0" borderId="28" numFmtId="17" xfId="0" applyNumberFormat="1" applyFont="1" applyBorder="1" applyAlignment="1">
      <alignment horizontal="center"/>
    </xf>
    <xf fontId="24" fillId="0" borderId="43" numFmtId="160" xfId="42" applyNumberFormat="1" applyFont="1" applyBorder="1" applyAlignment="1">
      <alignment horizontal="center"/>
    </xf>
    <xf fontId="24" fillId="0" borderId="44" numFmtId="160" xfId="42" applyNumberFormat="1" applyFont="1" applyBorder="1" applyAlignment="1">
      <alignment horizontal="center"/>
    </xf>
    <xf fontId="24" fillId="0" borderId="45" numFmtId="160" xfId="42" applyNumberFormat="1" applyFont="1" applyBorder="1" applyAlignment="1">
      <alignment horizontal="center"/>
    </xf>
    <xf fontId="24" fillId="0" borderId="46" numFmtId="10" xfId="42" applyNumberFormat="1" applyFont="1" applyBorder="1" applyAlignment="1">
      <alignment horizontal="center"/>
    </xf>
    <xf fontId="29" fillId="25" borderId="47" numFmtId="161" xfId="46" applyNumberFormat="1" applyFont="1" applyFill="1" applyBorder="1" applyAlignment="1">
      <alignment horizontal="center"/>
    </xf>
    <xf fontId="29" fillId="22" borderId="28" numFmtId="0" xfId="0" applyFont="1" applyFill="1" applyBorder="1" applyAlignment="1">
      <alignment horizontal="center"/>
    </xf>
    <xf fontId="29" fillId="22" borderId="40" numFmtId="160" xfId="0" applyNumberFormat="1" applyFont="1" applyFill="1" applyBorder="1" applyAlignment="1">
      <alignment horizontal="center"/>
    </xf>
    <xf fontId="29" fillId="22" borderId="47" numFmtId="161" xfId="46" applyNumberFormat="1" applyFont="1" applyFill="1" applyBorder="1" applyAlignment="1">
      <alignment horizontal="center"/>
    </xf>
    <xf fontId="24" fillId="0" borderId="28" numFmtId="0" xfId="0" applyFont="1" applyBorder="1" applyAlignment="1">
      <alignment horizontal="center"/>
    </xf>
    <xf fontId="24" fillId="0" borderId="40" numFmtId="160" xfId="42" applyNumberFormat="1" applyFont="1" applyBorder="1" applyAlignment="1">
      <alignment horizontal="center"/>
    </xf>
    <xf fontId="29" fillId="0" borderId="47" numFmtId="161" xfId="46" applyNumberFormat="1" applyFont="1" applyBorder="1" applyAlignment="1">
      <alignment horizontal="center"/>
    </xf>
    <xf fontId="29" fillId="26" borderId="47" numFmtId="161" xfId="46" applyNumberFormat="1" applyFont="1" applyFill="1" applyBorder="1" applyAlignment="1">
      <alignment horizontal="center"/>
    </xf>
    <xf fontId="29" fillId="22" borderId="35" numFmtId="0" xfId="0" applyFont="1" applyFill="1" applyBorder="1" applyAlignment="1">
      <alignment horizontal="center"/>
    </xf>
    <xf fontId="29" fillId="22" borderId="48" numFmtId="160" xfId="0" applyNumberFormat="1" applyFont="1" applyFill="1" applyBorder="1" applyAlignment="1">
      <alignment horizontal="center"/>
    </xf>
    <xf fontId="29" fillId="22" borderId="49" numFmtId="160" xfId="0" applyNumberFormat="1" applyFont="1" applyFill="1" applyBorder="1" applyAlignment="1">
      <alignment horizontal="center"/>
    </xf>
    <xf fontId="29" fillId="22" borderId="50" numFmtId="160" xfId="0" applyNumberFormat="1" applyFont="1" applyFill="1" applyBorder="1" applyAlignment="1">
      <alignment horizontal="center"/>
    </xf>
    <xf fontId="35" fillId="25" borderId="47" numFmtId="161" xfId="46" applyNumberFormat="1" applyFont="1" applyFill="1" applyBorder="1" applyAlignment="1">
      <alignment horizontal="center"/>
    </xf>
    <xf fontId="24" fillId="25" borderId="51" numFmtId="0" xfId="0" applyFont="1" applyFill="1" applyBorder="1" applyAlignment="1">
      <alignment horizontal="center" vertical="center"/>
    </xf>
    <xf fontId="27" fillId="26" borderId="20" numFmtId="1" xfId="0" applyNumberFormat="1" applyFont="1" applyFill="1" applyBorder="1" applyAlignment="1">
      <alignment horizontal="center" vertical="center"/>
    </xf>
    <xf fontId="35" fillId="25" borderId="32" numFmtId="161" xfId="46" applyNumberFormat="1" applyFont="1" applyFill="1" applyBorder="1" applyAlignment="1">
      <alignment horizontal="center"/>
    </xf>
    <xf fontId="29" fillId="27" borderId="47" numFmtId="161" xfId="46" applyNumberFormat="1" applyFont="1" applyFill="1" applyBorder="1" applyAlignment="1">
      <alignment horizontal="center"/>
    </xf>
    <xf fontId="31" fillId="0" borderId="12" numFmtId="2" xfId="0" applyNumberFormat="1" applyFont="1" applyBorder="1" applyAlignment="1">
      <alignment vertical="center"/>
    </xf>
    <xf fontId="31" fillId="0" borderId="18" numFmtId="2" xfId="0" applyNumberFormat="1" applyFont="1" applyBorder="1" applyAlignment="1">
      <alignment vertical="center"/>
    </xf>
    <xf fontId="31" fillId="0" borderId="22" numFmtId="2" xfId="0" applyNumberFormat="1" applyFont="1" applyBorder="1" applyAlignment="1">
      <alignment vertical="center"/>
    </xf>
    <xf fontId="27" fillId="29" borderId="13" numFmtId="0" xfId="0" applyFont="1" applyFill="1" applyBorder="1" applyAlignment="1">
      <alignment horizontal="center" vertical="center"/>
    </xf>
    <xf fontId="27" fillId="0" borderId="52" numFmtId="1" xfId="0" applyNumberFormat="1" applyFont="1" applyBorder="1" applyAlignment="1">
      <alignment horizontal="center" vertical="center"/>
    </xf>
    <xf fontId="24" fillId="0" borderId="52" numFmtId="160" xfId="42" applyNumberFormat="1" applyFont="1" applyBorder="1" applyAlignment="1">
      <alignment horizontal="center"/>
    </xf>
    <xf fontId="27" fillId="29" borderId="28" numFmtId="0" xfId="0" applyFont="1" applyFill="1" applyBorder="1" applyAlignment="1">
      <alignment horizontal="center" vertical="center"/>
    </xf>
    <xf fontId="27" fillId="0" borderId="53" numFmtId="1" xfId="0" applyNumberFormat="1" applyFont="1" applyBorder="1" applyAlignment="1">
      <alignment horizontal="center" vertical="center"/>
    </xf>
    <xf fontId="24" fillId="0" borderId="53" numFmtId="160" xfId="42" applyNumberFormat="1" applyFont="1" applyBorder="1" applyAlignment="1">
      <alignment horizontal="center"/>
    </xf>
    <xf fontId="29" fillId="22" borderId="53" numFmtId="160" xfId="0" applyNumberFormat="1" applyFont="1" applyFill="1" applyBorder="1" applyAlignment="1">
      <alignment horizontal="center"/>
    </xf>
    <xf fontId="24" fillId="25" borderId="28" numFmtId="0" xfId="0" applyFont="1" applyFill="1" applyBorder="1" applyAlignment="1">
      <alignment horizontal="center" vertical="center" wrapText="1"/>
    </xf>
    <xf fontId="27" fillId="26" borderId="53" numFmtId="1" xfId="0" applyNumberFormat="1" applyFont="1" applyFill="1" applyBorder="1" applyAlignment="1">
      <alignment horizontal="center" vertical="center"/>
    </xf>
    <xf fontId="24" fillId="25" borderId="28" numFmtId="0" xfId="0" applyFont="1" applyFill="1" applyBorder="1" applyAlignment="1">
      <alignment horizontal="center" vertical="center"/>
    </xf>
    <xf fontId="24" fillId="25" borderId="54" numFmtId="0" xfId="0" applyFont="1" applyFill="1" applyBorder="1" applyAlignment="1">
      <alignment horizontal="center" vertical="center"/>
    </xf>
    <xf fontId="27" fillId="26" borderId="55" numFmtId="1" xfId="0" applyNumberFormat="1" applyFont="1" applyFill="1" applyBorder="1" applyAlignment="1">
      <alignment horizontal="center" vertical="center"/>
    </xf>
    <xf fontId="29" fillId="22" borderId="36" numFmtId="0" xfId="0" applyFont="1" applyFill="1" applyBorder="1" applyAlignment="1">
      <alignment horizontal="center"/>
    </xf>
    <xf fontId="29" fillId="22" borderId="55" numFmtId="160" xfId="0" applyNumberFormat="1" applyFont="1" applyFill="1" applyBorder="1" applyAlignment="1">
      <alignment horizontal="center"/>
    </xf>
    <xf fontId="37" fillId="0" borderId="32" numFmtId="9" xfId="0" applyNumberFormat="1" applyFont="1" applyBorder="1" applyAlignment="1">
      <alignment horizontal="left" vertical="center"/>
    </xf>
    <xf fontId="29" fillId="27" borderId="29" numFmtId="160" xfId="46" applyNumberFormat="1" applyFont="1" applyFill="1" applyBorder="1" applyAlignment="1">
      <alignment horizontal="center"/>
    </xf>
    <xf fontId="29" fillId="22" borderId="36" numFmtId="10" xfId="0" applyNumberFormat="1" applyFont="1" applyFill="1" applyBorder="1" applyAlignment="1">
      <alignment horizontal="center"/>
    </xf>
    <xf fontId="35" fillId="25" borderId="36" numFmtId="161" xfId="46" applyNumberFormat="1" applyFont="1" applyFill="1" applyBorder="1" applyAlignment="1">
      <alignment horizontal="center"/>
    </xf>
    <xf fontId="37" fillId="0" borderId="36" numFmtId="9" xfId="0" applyNumberFormat="1" applyFont="1" applyBorder="1" applyAlignment="1">
      <alignment horizontal="left" vertical="center"/>
    </xf>
    <xf fontId="35" fillId="0" borderId="56" numFmtId="2" xfId="46" applyNumberFormat="1" applyFont="1" applyBorder="1" applyAlignment="1">
      <alignment horizontal="center" vertical="center"/>
    </xf>
    <xf fontId="31" fillId="26" borderId="22" numFmtId="0" xfId="0" applyFont="1" applyFill="1" applyBorder="1"/>
    <xf fontId="31" fillId="0" borderId="0" numFmtId="0" xfId="0" applyFont="1" applyAlignment="1">
      <alignment horizontal="center" vertical="center"/>
    </xf>
  </cellXfs>
  <cellStyles count="51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2" xfId="36"/>
    <cellStyle name="Обычный 2 2" xfId="37"/>
    <cellStyle name="Обычный 2 3" xfId="38"/>
    <cellStyle name="Обычный 3" xfId="39"/>
    <cellStyle name="Обычный 4" xfId="40"/>
    <cellStyle name="Обычный 5" xfId="41"/>
    <cellStyle name="Обычный 6" xfId="42"/>
    <cellStyle name="Плохой 2" xfId="43"/>
    <cellStyle name="Пояснение 2" xfId="44"/>
    <cellStyle name="Примечание 2" xfId="45"/>
    <cellStyle name="Процентный 2" xfId="46"/>
    <cellStyle name="Связанная ячейка 2" xfId="47"/>
    <cellStyle name="Текст предупреждения 2" xfId="48"/>
    <cellStyle name="Финансовый 2" xfId="49"/>
    <cellStyle name="Хороший 2" xfId="5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1" zoomScale="85" workbookViewId="0">
      <pane ySplit="1" topLeftCell="A2" activePane="bottomLeft" state="frozen"/>
      <selection activeCell="G26" activeCellId="0" sqref="G26"/>
    </sheetView>
  </sheetViews>
  <sheetFormatPr defaultColWidth="9.140625" defaultRowHeight="12.75"/>
  <cols>
    <col customWidth="1" min="1" max="1" style="1" width="25"/>
    <col customWidth="1" min="2" max="2" style="1" width="10.28515625"/>
    <col customWidth="1" min="3" max="3" style="1" width="14.85546875"/>
    <col customWidth="1" min="4" max="4" style="2" width="10.5703125"/>
    <col customWidth="1" min="5" max="5" style="2" width="9"/>
    <col customWidth="1" min="6" max="6" style="2" width="8.42578125"/>
    <col customWidth="1" min="7" max="7" style="2" width="9.140625"/>
    <col customWidth="1" min="8" max="8" style="2" width="8.85546875"/>
    <col customWidth="1" min="9" max="9" style="2" width="9.140625"/>
    <col customWidth="1" min="10" max="10" style="2" width="8.85546875"/>
    <col customWidth="1" min="11" max="11" style="2" width="9.85546875"/>
    <col customWidth="1" min="12" max="12" style="2" width="8.7109375"/>
    <col customWidth="1" min="13" max="13" style="2" width="9"/>
    <col customWidth="1" min="14" max="14" style="2" width="16.28515625"/>
    <col customWidth="1" min="15" max="15" style="2" width="12.28515625"/>
    <col customWidth="1" min="16" max="16" style="1" width="33.140625"/>
    <col customWidth="1" min="17" max="17" style="1" width="10.5703125"/>
    <col customWidth="1" min="18" max="18" style="1" width="10.7109375"/>
    <col customWidth="1" min="19" max="19" style="1" width="15.5703125"/>
    <col customWidth="1" min="20" max="20" style="1" width="13.28515625"/>
    <col min="21" max="16384" style="1" width="9.140625"/>
  </cols>
  <sheetData>
    <row r="1" ht="16.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 t="s">
        <v>0</v>
      </c>
      <c r="N1" s="3"/>
      <c r="O1" s="4"/>
      <c r="P1" s="4"/>
      <c r="Q1" s="4"/>
      <c r="R1" s="3"/>
      <c r="S1" s="3"/>
      <c r="T1" s="3"/>
    </row>
    <row r="2" ht="16.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P2" s="3"/>
      <c r="Q2" s="3"/>
      <c r="R2" s="3"/>
      <c r="S2" s="3"/>
      <c r="T2" s="3"/>
    </row>
    <row r="3" ht="67.5" customHeight="1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  <c r="P3" s="6"/>
      <c r="Q3" s="3"/>
      <c r="R3" s="3"/>
      <c r="S3" s="3"/>
      <c r="T3" s="3"/>
    </row>
    <row r="4" ht="37.5" customHeight="1">
      <c r="A4" s="3"/>
      <c r="B4" s="3"/>
      <c r="C4" s="3"/>
      <c r="D4" s="7"/>
      <c r="E4" s="7"/>
      <c r="F4" s="7"/>
      <c r="G4" s="7"/>
      <c r="H4" s="7"/>
      <c r="I4" s="7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ht="87" customHeight="1">
      <c r="A5" s="8" t="s">
        <v>2</v>
      </c>
      <c r="B5" s="9" t="s">
        <v>3</v>
      </c>
      <c r="C5" s="9" t="s">
        <v>4</v>
      </c>
      <c r="D5" s="10" t="s">
        <v>5</v>
      </c>
      <c r="E5" s="11"/>
      <c r="F5" s="11"/>
      <c r="G5" s="11"/>
      <c r="H5" s="11"/>
      <c r="I5" s="11"/>
      <c r="J5" s="11"/>
      <c r="K5" s="11"/>
      <c r="L5" s="11"/>
      <c r="M5" s="11"/>
      <c r="N5" s="9" t="s">
        <v>6</v>
      </c>
      <c r="O5" s="9" t="s">
        <v>7</v>
      </c>
      <c r="P5" s="12" t="s">
        <v>8</v>
      </c>
      <c r="Q5" s="13" t="s">
        <v>9</v>
      </c>
      <c r="R5" s="9" t="s">
        <v>10</v>
      </c>
      <c r="S5" s="14" t="s">
        <v>11</v>
      </c>
      <c r="T5" s="15" t="s">
        <v>12</v>
      </c>
    </row>
    <row r="6" ht="30.75" customHeight="1">
      <c r="A6" s="16"/>
      <c r="B6" s="17"/>
      <c r="C6" s="17"/>
      <c r="D6" s="18" t="s">
        <v>13</v>
      </c>
      <c r="E6" s="19" t="s">
        <v>14</v>
      </c>
      <c r="F6" s="19" t="s">
        <v>15</v>
      </c>
      <c r="G6" s="19" t="s">
        <v>16</v>
      </c>
      <c r="H6" s="19" t="s">
        <v>17</v>
      </c>
      <c r="I6" s="19" t="s">
        <v>18</v>
      </c>
      <c r="J6" s="19" t="s">
        <v>19</v>
      </c>
      <c r="K6" s="19" t="s">
        <v>20</v>
      </c>
      <c r="L6" s="19" t="s">
        <v>21</v>
      </c>
      <c r="M6" s="20" t="s">
        <v>22</v>
      </c>
      <c r="N6" s="21"/>
      <c r="O6" s="21"/>
      <c r="P6" s="22"/>
      <c r="Q6" s="23"/>
      <c r="R6" s="21"/>
      <c r="S6" s="24"/>
      <c r="T6" s="25"/>
    </row>
    <row r="7" ht="24.75" customHeight="1">
      <c r="A7" s="26">
        <v>0</v>
      </c>
      <c r="B7" s="27">
        <v>623.95000000000005</v>
      </c>
      <c r="C7" s="28" t="s">
        <v>23</v>
      </c>
      <c r="D7" s="29">
        <v>28.492000000000001</v>
      </c>
      <c r="E7" s="29">
        <v>36.182000000000002</v>
      </c>
      <c r="F7" s="29">
        <v>44.197000000000003</v>
      </c>
      <c r="G7" s="29">
        <v>44.197000000000003</v>
      </c>
      <c r="H7" s="29">
        <v>44.197000000000003</v>
      </c>
      <c r="I7" s="29">
        <v>44.197000000000003</v>
      </c>
      <c r="J7" s="29">
        <v>44.197000000000003</v>
      </c>
      <c r="K7" s="29">
        <v>44.197000000000003</v>
      </c>
      <c r="L7" s="29">
        <v>44.197000000000003</v>
      </c>
      <c r="M7" s="30">
        <v>44.197000000000003</v>
      </c>
      <c r="N7" s="31">
        <f>M7/M9</f>
        <v>0.35366682163979712</v>
      </c>
      <c r="O7" s="32">
        <f>M7/Q9</f>
        <v>0.35417100729225093</v>
      </c>
      <c r="P7" s="33" t="s">
        <v>24</v>
      </c>
      <c r="Q7" s="34">
        <f>Q9*0.35</f>
        <v>43.676500000000004</v>
      </c>
      <c r="R7" s="35">
        <f t="shared" ref="R7:R9" si="0">Q7-M7</f>
        <v>-0.52049999999999841</v>
      </c>
      <c r="S7" s="36"/>
      <c r="T7" s="37">
        <v>31.510000000000002</v>
      </c>
    </row>
    <row r="8" ht="15">
      <c r="A8" s="38"/>
      <c r="B8" s="39"/>
      <c r="C8" s="40" t="s">
        <v>25</v>
      </c>
      <c r="D8" s="41">
        <v>28.492000000000001</v>
      </c>
      <c r="E8" s="41">
        <v>36.182000000000002</v>
      </c>
      <c r="F8" s="41">
        <v>44.197000000000003</v>
      </c>
      <c r="G8" s="41">
        <v>69.192999999999998</v>
      </c>
      <c r="H8" s="41">
        <v>75.813000000000002</v>
      </c>
      <c r="I8" s="41">
        <v>75.813000000000002</v>
      </c>
      <c r="J8" s="41">
        <v>75.813000000000002</v>
      </c>
      <c r="K8" s="41">
        <v>75.813000000000002</v>
      </c>
      <c r="L8" s="41">
        <v>75.813000000000002</v>
      </c>
      <c r="M8" s="42">
        <v>75.813000000000002</v>
      </c>
      <c r="N8" s="43">
        <f>M8/M9</f>
        <v>0.60665979023413219</v>
      </c>
      <c r="O8" s="44">
        <f>M8/Q9</f>
        <v>0.6075246413975478</v>
      </c>
      <c r="P8" s="45" t="s">
        <v>26</v>
      </c>
      <c r="Q8" s="46">
        <f>Q9*0.6</f>
        <v>74.874000000000009</v>
      </c>
      <c r="R8" s="47">
        <f t="shared" si="0"/>
        <v>-0.93899999999999295</v>
      </c>
      <c r="S8" s="48"/>
      <c r="T8" s="48"/>
    </row>
    <row r="9" ht="15">
      <c r="A9" s="38"/>
      <c r="B9" s="39"/>
      <c r="C9" s="49" t="s">
        <v>27</v>
      </c>
      <c r="D9" s="50">
        <v>28.492000000000001</v>
      </c>
      <c r="E9" s="50">
        <v>36.182000000000002</v>
      </c>
      <c r="F9" s="50">
        <v>44.197000000000003</v>
      </c>
      <c r="G9" s="50">
        <v>69.192999999999998</v>
      </c>
      <c r="H9" s="50">
        <v>75.813000000000002</v>
      </c>
      <c r="I9" s="50">
        <v>75.813000000000002</v>
      </c>
      <c r="J9" s="50">
        <v>94.866</v>
      </c>
      <c r="K9" s="50">
        <v>101.0629</v>
      </c>
      <c r="L9" s="50">
        <v>122.8879</v>
      </c>
      <c r="M9" s="51">
        <v>124.9679</v>
      </c>
      <c r="N9" s="52">
        <f>M9/B7</f>
        <v>0.20028511899991985</v>
      </c>
      <c r="O9" s="53">
        <f>M9/B7</f>
        <v>0.20028511899991985</v>
      </c>
      <c r="P9" s="54" t="s">
        <v>28</v>
      </c>
      <c r="Q9" s="47">
        <f>B7*0.2</f>
        <v>124.79000000000002</v>
      </c>
      <c r="R9" s="55">
        <f t="shared" si="0"/>
        <v>-0.17789999999997974</v>
      </c>
      <c r="S9" s="48"/>
      <c r="T9" s="48"/>
    </row>
    <row r="10" s="0" customFormat="1" ht="19.5" customHeight="1">
      <c r="A10" s="56" t="s">
        <v>29</v>
      </c>
      <c r="B10" s="57">
        <v>407.22000000000003</v>
      </c>
      <c r="C10" s="58" t="s">
        <v>23</v>
      </c>
      <c r="D10" s="59">
        <v>28.492000000000001</v>
      </c>
      <c r="E10" s="41">
        <v>28.492000000000001</v>
      </c>
      <c r="F10" s="41">
        <v>28.492000000000001</v>
      </c>
      <c r="G10" s="41">
        <v>28.492000000000001</v>
      </c>
      <c r="H10" s="41">
        <v>28.492000000000001</v>
      </c>
      <c r="I10" s="41">
        <v>28.492000000000001</v>
      </c>
      <c r="J10" s="41">
        <v>28.492000000000001</v>
      </c>
      <c r="K10" s="41">
        <v>28.492000000000001</v>
      </c>
      <c r="L10" s="41">
        <v>28.492000000000001</v>
      </c>
      <c r="M10" s="42">
        <v>28.492000000000001</v>
      </c>
      <c r="N10" s="43">
        <f>M10/M12</f>
        <v>0.36185877449106468</v>
      </c>
      <c r="O10" s="60"/>
      <c r="P10" s="61"/>
      <c r="Q10" s="62"/>
      <c r="R10" s="47"/>
      <c r="S10" s="63">
        <f>B10/B7</f>
        <v>0.65264844939498357</v>
      </c>
      <c r="T10" s="64"/>
      <c r="U10" s="65"/>
      <c r="V10" s="65"/>
      <c r="W10" s="65"/>
      <c r="X10" s="65"/>
      <c r="Y10" s="65"/>
      <c r="Z10" s="65"/>
      <c r="AA10" s="66"/>
      <c r="AB10" s="67"/>
      <c r="AC10" s="68"/>
      <c r="AD10" s="69"/>
      <c r="AE10" s="69"/>
      <c r="AF10" s="69"/>
      <c r="AG10" s="69"/>
      <c r="AH10" s="69"/>
      <c r="AI10" s="69"/>
      <c r="AJ10" s="69"/>
      <c r="AK10" s="69"/>
      <c r="AL10" s="69"/>
      <c r="AM10" s="69"/>
    </row>
    <row r="11" s="0" customFormat="1" ht="15.75" customHeight="1">
      <c r="A11" s="70"/>
      <c r="B11" s="57"/>
      <c r="C11" s="40" t="s">
        <v>30</v>
      </c>
      <c r="D11" s="59">
        <v>28.492000000000001</v>
      </c>
      <c r="E11" s="41">
        <v>28.492000000000001</v>
      </c>
      <c r="F11" s="41">
        <v>28.492000000000001</v>
      </c>
      <c r="G11" s="41">
        <v>53.488</v>
      </c>
      <c r="H11" s="41">
        <v>53.488</v>
      </c>
      <c r="I11" s="41">
        <v>53.488</v>
      </c>
      <c r="J11" s="41">
        <v>53.488</v>
      </c>
      <c r="K11" s="41">
        <v>53.488</v>
      </c>
      <c r="L11" s="41">
        <v>53.488</v>
      </c>
      <c r="M11" s="42">
        <v>53.488</v>
      </c>
      <c r="N11" s="43">
        <f>M11/M12</f>
        <v>0.67931707602056957</v>
      </c>
      <c r="O11" s="71">
        <f>M11/Q9</f>
        <v>0.42862408846862721</v>
      </c>
      <c r="P11" s="72" t="s">
        <v>31</v>
      </c>
      <c r="Q11" s="73">
        <f>Q9*0.24</f>
        <v>29.949600000000004</v>
      </c>
      <c r="R11" s="74">
        <f t="shared" ref="R11:R29" si="1">M11-Q11</f>
        <v>23.538399999999996</v>
      </c>
      <c r="S11" s="75"/>
      <c r="T11" s="76">
        <f>Q9*T7/100</f>
        <v>39.321329000000013</v>
      </c>
      <c r="U11" s="77" t="s">
        <v>32</v>
      </c>
      <c r="V11" s="77"/>
      <c r="W11" s="77"/>
      <c r="X11" s="78"/>
      <c r="Y11" s="65"/>
      <c r="Z11" s="66"/>
      <c r="AA11" s="66"/>
      <c r="AB11" s="67"/>
      <c r="AC11" s="79"/>
      <c r="AD11" s="69"/>
      <c r="AE11" s="69"/>
      <c r="AF11" s="69"/>
      <c r="AG11" s="69"/>
      <c r="AH11" s="69"/>
      <c r="AI11" s="69"/>
      <c r="AJ11" s="69"/>
      <c r="AK11" s="69"/>
      <c r="AL11" s="69"/>
      <c r="AM11" s="69"/>
    </row>
    <row r="12" s="0" customFormat="1" ht="16.5" customHeight="1">
      <c r="A12" s="80"/>
      <c r="B12" s="81"/>
      <c r="C12" s="82" t="s">
        <v>27</v>
      </c>
      <c r="D12" s="83">
        <v>28.492000000000001</v>
      </c>
      <c r="E12" s="83">
        <v>28.492000000000001</v>
      </c>
      <c r="F12" s="83">
        <v>28.492000000000001</v>
      </c>
      <c r="G12" s="83">
        <v>53.488</v>
      </c>
      <c r="H12" s="83">
        <v>53.488</v>
      </c>
      <c r="I12" s="83">
        <v>53.488</v>
      </c>
      <c r="J12" s="83">
        <v>72.540999999999997</v>
      </c>
      <c r="K12" s="83">
        <v>78.737899999999996</v>
      </c>
      <c r="L12" s="83">
        <v>78.737899999999996</v>
      </c>
      <c r="M12" s="84">
        <v>78.737899999999996</v>
      </c>
      <c r="N12" s="85">
        <f>M12/B10</f>
        <v>0.19335469770639946</v>
      </c>
      <c r="O12" s="86">
        <f>M12/Q9</f>
        <v>0.63096321820658696</v>
      </c>
      <c r="P12" s="87" t="s">
        <v>33</v>
      </c>
      <c r="Q12" s="88">
        <f>Q9*0.6</f>
        <v>74.874000000000009</v>
      </c>
      <c r="R12" s="89"/>
      <c r="S12" s="75"/>
      <c r="T12" s="75"/>
      <c r="U12" s="90"/>
      <c r="V12" s="90"/>
      <c r="W12" s="90"/>
      <c r="X12" s="91"/>
      <c r="Y12" s="65"/>
      <c r="Z12" s="66"/>
      <c r="AA12" s="66"/>
      <c r="AB12" s="67"/>
      <c r="AC12" s="92"/>
      <c r="AD12" s="93"/>
      <c r="AE12" s="93"/>
      <c r="AF12" s="93"/>
      <c r="AG12" s="93"/>
      <c r="AH12" s="93"/>
      <c r="AI12" s="93"/>
      <c r="AJ12" s="93"/>
      <c r="AK12" s="93"/>
      <c r="AL12" s="93"/>
      <c r="AM12" s="93"/>
    </row>
    <row r="13" ht="15.75" customHeight="1">
      <c r="A13" s="94">
        <v>1</v>
      </c>
      <c r="B13" s="95">
        <v>621.74000000000001</v>
      </c>
      <c r="C13" s="28" t="s">
        <v>23</v>
      </c>
      <c r="D13" s="29">
        <v>28.640000000000001</v>
      </c>
      <c r="E13" s="29">
        <v>36.026000000000003</v>
      </c>
      <c r="F13" s="29">
        <v>44.325000000000003</v>
      </c>
      <c r="G13" s="29">
        <v>44.325000000000003</v>
      </c>
      <c r="H13" s="29">
        <v>44.325000000000003</v>
      </c>
      <c r="I13" s="29">
        <v>44.325000000000003</v>
      </c>
      <c r="J13" s="29">
        <v>44.325000000000003</v>
      </c>
      <c r="K13" s="29">
        <v>44.325000000000003</v>
      </c>
      <c r="L13" s="29">
        <v>44.325000000000003</v>
      </c>
      <c r="M13" s="30">
        <v>44.325000000000003</v>
      </c>
      <c r="N13" s="31">
        <f>M13/M15</f>
        <v>0.35197566940888736</v>
      </c>
      <c r="O13" s="96">
        <f>M13/Q15</f>
        <v>0.35645929166532631</v>
      </c>
      <c r="P13" s="33" t="s">
        <v>24</v>
      </c>
      <c r="Q13" s="97">
        <f>Q15*0.35</f>
        <v>43.521799999999999</v>
      </c>
      <c r="R13" s="35">
        <f t="shared" ref="R13:R15" si="2">Q13-M13</f>
        <v>-0.80320000000000391</v>
      </c>
      <c r="S13" s="36"/>
      <c r="T13" s="98"/>
    </row>
    <row r="14" ht="18.75" customHeight="1">
      <c r="A14" s="99"/>
      <c r="B14" s="100"/>
      <c r="C14" s="40" t="s">
        <v>25</v>
      </c>
      <c r="D14" s="41">
        <v>28.640000000000001</v>
      </c>
      <c r="E14" s="41">
        <v>36.026000000000003</v>
      </c>
      <c r="F14" s="41">
        <v>44.325000000000003</v>
      </c>
      <c r="G14" s="41">
        <v>69.744</v>
      </c>
      <c r="H14" s="41">
        <v>76.394000000000005</v>
      </c>
      <c r="I14" s="41">
        <v>76.394000000000005</v>
      </c>
      <c r="J14" s="41">
        <v>76.394000000000005</v>
      </c>
      <c r="K14" s="41">
        <v>76.394000000000005</v>
      </c>
      <c r="L14" s="41">
        <v>76.394000000000005</v>
      </c>
      <c r="M14" s="42">
        <v>76.394000000000005</v>
      </c>
      <c r="N14" s="43">
        <f>M14/M15</f>
        <v>0.60662897436711882</v>
      </c>
      <c r="O14" s="60">
        <f>M14/Q15</f>
        <v>0.61435648341750571</v>
      </c>
      <c r="P14" s="45" t="s">
        <v>26</v>
      </c>
      <c r="Q14" s="101">
        <f>Q15*0.6</f>
        <v>74.608800000000002</v>
      </c>
      <c r="R14" s="47">
        <f t="shared" si="2"/>
        <v>-1.7852000000000032</v>
      </c>
      <c r="S14" s="98"/>
      <c r="T14" s="98"/>
    </row>
    <row r="15" ht="15.75" customHeight="1">
      <c r="A15" s="99"/>
      <c r="B15" s="100"/>
      <c r="C15" s="49" t="s">
        <v>27</v>
      </c>
      <c r="D15" s="50">
        <v>28.640000000000001</v>
      </c>
      <c r="E15" s="50">
        <v>36.026000000000003</v>
      </c>
      <c r="F15" s="50">
        <v>44.325000000000003</v>
      </c>
      <c r="G15" s="50">
        <v>69.744</v>
      </c>
      <c r="H15" s="50">
        <v>76.394000000000005</v>
      </c>
      <c r="I15" s="50">
        <v>76.394000000000005</v>
      </c>
      <c r="J15" s="50">
        <v>95.962000000000003</v>
      </c>
      <c r="K15" s="50">
        <v>102.093</v>
      </c>
      <c r="L15" s="50">
        <v>124.048</v>
      </c>
      <c r="M15" s="51">
        <v>125.932</v>
      </c>
      <c r="N15" s="52">
        <f>M15/B13</f>
        <v>0.20254768874449128</v>
      </c>
      <c r="O15" s="102">
        <f>M15/B13</f>
        <v>0.20254768874449128</v>
      </c>
      <c r="P15" s="54" t="s">
        <v>28</v>
      </c>
      <c r="Q15" s="103">
        <f>B13*0.2</f>
        <v>124.34800000000001</v>
      </c>
      <c r="R15" s="55">
        <f t="shared" si="2"/>
        <v>-1.583999999999989</v>
      </c>
      <c r="S15" s="104"/>
      <c r="T15" s="98"/>
    </row>
    <row r="16" s="0" customFormat="1" ht="19.5" customHeight="1">
      <c r="A16" s="105" t="s">
        <v>29</v>
      </c>
      <c r="B16" s="106">
        <v>401.64999999999998</v>
      </c>
      <c r="C16" s="58" t="s">
        <v>23</v>
      </c>
      <c r="D16" s="41">
        <v>28.640000000000001</v>
      </c>
      <c r="E16" s="41">
        <v>28.640000000000001</v>
      </c>
      <c r="F16" s="41">
        <v>28.640000000000001</v>
      </c>
      <c r="G16" s="41">
        <v>28.640000000000001</v>
      </c>
      <c r="H16" s="41">
        <v>28.640000000000001</v>
      </c>
      <c r="I16" s="41">
        <v>28.640000000000001</v>
      </c>
      <c r="J16" s="41">
        <v>28.640000000000001</v>
      </c>
      <c r="K16" s="41">
        <v>28.640000000000001</v>
      </c>
      <c r="L16" s="41">
        <v>28.640000000000001</v>
      </c>
      <c r="M16" s="42">
        <v>28.640000000000001</v>
      </c>
      <c r="N16" s="43">
        <f>M16/M18</f>
        <v>0.35908623586348709</v>
      </c>
      <c r="O16" s="60"/>
      <c r="P16" s="61"/>
      <c r="Q16" s="107"/>
      <c r="R16" s="47"/>
      <c r="S16" s="63">
        <f>B16/B13</f>
        <v>0.64600958600057901</v>
      </c>
      <c r="T16" s="64"/>
      <c r="U16" s="65"/>
      <c r="V16" s="65"/>
      <c r="W16" s="65"/>
      <c r="X16" s="65"/>
      <c r="Y16" s="65"/>
      <c r="Z16" s="65"/>
      <c r="AA16" s="66"/>
      <c r="AB16" s="67"/>
      <c r="AC16" s="68"/>
      <c r="AD16" s="69"/>
      <c r="AE16" s="69"/>
      <c r="AF16" s="69"/>
      <c r="AG16" s="69"/>
      <c r="AH16" s="69"/>
      <c r="AI16" s="69"/>
      <c r="AJ16" s="69"/>
      <c r="AK16" s="69"/>
      <c r="AL16" s="69"/>
      <c r="AM16" s="69"/>
    </row>
    <row r="17" s="0" customFormat="1" ht="15.75" customHeight="1">
      <c r="A17" s="108"/>
      <c r="B17" s="106"/>
      <c r="C17" s="40" t="s">
        <v>30</v>
      </c>
      <c r="D17" s="41">
        <v>28.640000000000001</v>
      </c>
      <c r="E17" s="41">
        <v>28.640000000000001</v>
      </c>
      <c r="F17" s="41">
        <v>28.640000000000001</v>
      </c>
      <c r="G17" s="41">
        <v>54.058999999999997</v>
      </c>
      <c r="H17" s="41">
        <v>54.058999999999997</v>
      </c>
      <c r="I17" s="41">
        <v>54.058999999999997</v>
      </c>
      <c r="J17" s="41">
        <v>54.058999999999997</v>
      </c>
      <c r="K17" s="41">
        <v>54.058999999999997</v>
      </c>
      <c r="L17" s="41">
        <v>54.058999999999997</v>
      </c>
      <c r="M17" s="42">
        <v>54.058999999999997</v>
      </c>
      <c r="N17" s="43">
        <f>M17/M18</f>
        <v>0.67778780811956163</v>
      </c>
      <c r="O17" s="109">
        <f>M17/Q15</f>
        <v>0.43473960176279469</v>
      </c>
      <c r="P17" s="72" t="s">
        <v>31</v>
      </c>
      <c r="Q17" s="110">
        <f>Q15*0.24</f>
        <v>29.843520000000002</v>
      </c>
      <c r="R17" s="74">
        <f t="shared" si="1"/>
        <v>24.215479999999996</v>
      </c>
      <c r="S17" s="75"/>
      <c r="T17" s="76">
        <f>Q15*T7/100</f>
        <v>39.182054800000003</v>
      </c>
      <c r="U17" s="65"/>
      <c r="V17" s="65"/>
      <c r="W17" s="65"/>
      <c r="X17" s="65"/>
      <c r="Y17" s="65"/>
      <c r="Z17" s="66"/>
      <c r="AA17" s="66"/>
      <c r="AB17" s="67"/>
      <c r="AC17" s="79"/>
      <c r="AD17" s="69"/>
      <c r="AE17" s="69"/>
      <c r="AF17" s="69"/>
      <c r="AG17" s="69"/>
      <c r="AH17" s="69"/>
      <c r="AI17" s="69"/>
      <c r="AJ17" s="69"/>
      <c r="AK17" s="69"/>
      <c r="AL17" s="69"/>
      <c r="AM17" s="69"/>
    </row>
    <row r="18" s="0" customFormat="1" ht="16.5" customHeight="1">
      <c r="A18" s="108"/>
      <c r="B18" s="106"/>
      <c r="C18" s="82" t="s">
        <v>27</v>
      </c>
      <c r="D18" s="50">
        <v>28.640000000000001</v>
      </c>
      <c r="E18" s="50">
        <v>28.640000000000001</v>
      </c>
      <c r="F18" s="50">
        <v>28.640000000000001</v>
      </c>
      <c r="G18" s="50">
        <v>54.058999999999997</v>
      </c>
      <c r="H18" s="50">
        <v>54.058999999999997</v>
      </c>
      <c r="I18" s="50">
        <v>54.058999999999997</v>
      </c>
      <c r="J18" s="50">
        <v>73.626999999999995</v>
      </c>
      <c r="K18" s="50">
        <v>79.757999999999996</v>
      </c>
      <c r="L18" s="50">
        <v>79.757999999999996</v>
      </c>
      <c r="M18" s="51">
        <v>79.757999999999996</v>
      </c>
      <c r="N18" s="111">
        <f>M18/B16</f>
        <v>0.19857587451761483</v>
      </c>
      <c r="O18" s="112">
        <f>M18/Q15</f>
        <v>0.64140959243413631</v>
      </c>
      <c r="P18" s="87" t="s">
        <v>33</v>
      </c>
      <c r="Q18" s="113">
        <f>Q15*0.6</f>
        <v>74.608800000000002</v>
      </c>
      <c r="R18" s="55"/>
      <c r="S18" s="75"/>
      <c r="T18" s="75"/>
      <c r="U18" s="65"/>
      <c r="V18" s="65"/>
      <c r="W18" s="65"/>
      <c r="X18" s="65"/>
      <c r="Y18" s="65"/>
      <c r="Z18" s="66"/>
      <c r="AA18" s="66"/>
      <c r="AB18" s="67"/>
      <c r="AC18" s="92"/>
      <c r="AD18" s="93"/>
      <c r="AE18" s="93"/>
      <c r="AF18" s="93"/>
      <c r="AG18" s="93"/>
      <c r="AH18" s="93"/>
      <c r="AI18" s="93"/>
      <c r="AJ18" s="93"/>
      <c r="AK18" s="93"/>
      <c r="AL18" s="93"/>
      <c r="AM18" s="93"/>
    </row>
    <row r="19" ht="15.75" customHeight="1">
      <c r="A19" s="94">
        <v>2</v>
      </c>
      <c r="B19" s="95">
        <v>616.02999999999997</v>
      </c>
      <c r="C19" s="28" t="s">
        <v>23</v>
      </c>
      <c r="D19" s="29">
        <v>28.478000000000002</v>
      </c>
      <c r="E19" s="29">
        <v>35.438000000000002</v>
      </c>
      <c r="F19" s="29">
        <v>45.538000000000004</v>
      </c>
      <c r="G19" s="29">
        <v>45.538000000000004</v>
      </c>
      <c r="H19" s="29">
        <v>45.538000000000004</v>
      </c>
      <c r="I19" s="29">
        <v>45.538000000000004</v>
      </c>
      <c r="J19" s="29">
        <v>45.538000000000004</v>
      </c>
      <c r="K19" s="29">
        <v>45.538000000000004</v>
      </c>
      <c r="L19" s="29">
        <v>45.538000000000004</v>
      </c>
      <c r="M19" s="30">
        <v>45.538000000000004</v>
      </c>
      <c r="N19" s="31">
        <f>M19/M21</f>
        <v>0.35978794175509016</v>
      </c>
      <c r="O19" s="96">
        <f>M19/Q21</f>
        <v>0.36960862295667418</v>
      </c>
      <c r="P19" s="33" t="s">
        <v>24</v>
      </c>
      <c r="Q19" s="114">
        <f>Q21*0.35</f>
        <v>43.122099999999996</v>
      </c>
      <c r="R19" s="35">
        <f t="shared" ref="R19:R21" si="3">Q19-M19</f>
        <v>-2.4159000000000077</v>
      </c>
      <c r="S19" s="36"/>
      <c r="T19" s="98"/>
    </row>
    <row r="20" ht="15.75" customHeight="1">
      <c r="A20" s="99"/>
      <c r="B20" s="100"/>
      <c r="C20" s="40" t="s">
        <v>25</v>
      </c>
      <c r="D20" s="41">
        <v>28.478000000000002</v>
      </c>
      <c r="E20" s="41">
        <v>35.438000000000002</v>
      </c>
      <c r="F20" s="41">
        <v>45.538000000000004</v>
      </c>
      <c r="G20" s="41">
        <v>70.242000000000004</v>
      </c>
      <c r="H20" s="41">
        <v>76.932000000000002</v>
      </c>
      <c r="I20" s="41">
        <v>76.932000000000002</v>
      </c>
      <c r="J20" s="41">
        <v>76.932000000000002</v>
      </c>
      <c r="K20" s="41">
        <v>76.932000000000002</v>
      </c>
      <c r="L20" s="41">
        <v>76.932000000000002</v>
      </c>
      <c r="M20" s="42">
        <v>76.932000000000002</v>
      </c>
      <c r="N20" s="43">
        <f>M20/M21</f>
        <v>0.60782656100624954</v>
      </c>
      <c r="O20" s="44">
        <f>M20/Q21</f>
        <v>0.62441764199795469</v>
      </c>
      <c r="P20" s="45" t="s">
        <v>26</v>
      </c>
      <c r="Q20" s="107">
        <f>Q21*0.6</f>
        <v>73.923599999999993</v>
      </c>
      <c r="R20" s="47">
        <f t="shared" si="3"/>
        <v>-3.0084000000000088</v>
      </c>
      <c r="S20" s="98"/>
      <c r="T20" s="98"/>
    </row>
    <row r="21" ht="15.75" customHeight="1">
      <c r="A21" s="99"/>
      <c r="B21" s="100"/>
      <c r="C21" s="49" t="s">
        <v>27</v>
      </c>
      <c r="D21" s="50">
        <v>28.478000000000002</v>
      </c>
      <c r="E21" s="50">
        <v>35.438000000000002</v>
      </c>
      <c r="F21" s="50">
        <v>45.538000000000004</v>
      </c>
      <c r="G21" s="50">
        <v>70.242000000000004</v>
      </c>
      <c r="H21" s="50">
        <v>76.932000000000002</v>
      </c>
      <c r="I21" s="50">
        <v>76.932000000000002</v>
      </c>
      <c r="J21" s="50">
        <v>96.543000000000006</v>
      </c>
      <c r="K21" s="50">
        <v>102.46900000000001</v>
      </c>
      <c r="L21" s="50">
        <v>124.834</v>
      </c>
      <c r="M21" s="51">
        <v>126.569</v>
      </c>
      <c r="N21" s="52">
        <f>M21/B19</f>
        <v>0.2054591497167346</v>
      </c>
      <c r="O21" s="102">
        <f>M21/B19</f>
        <v>0.2054591497167346</v>
      </c>
      <c r="P21" s="54" t="s">
        <v>28</v>
      </c>
      <c r="Q21" s="103">
        <f>B19*0.2</f>
        <v>123.206</v>
      </c>
      <c r="R21" s="55">
        <f t="shared" si="3"/>
        <v>-3.3629999999999995</v>
      </c>
      <c r="S21" s="104"/>
      <c r="T21" s="98"/>
    </row>
    <row r="22" s="0" customFormat="1" ht="19.5" customHeight="1">
      <c r="A22" s="105" t="s">
        <v>29</v>
      </c>
      <c r="B22" s="106">
        <v>397.85000000000002</v>
      </c>
      <c r="C22" s="58" t="s">
        <v>23</v>
      </c>
      <c r="D22" s="41">
        <v>28.478000000000002</v>
      </c>
      <c r="E22" s="41">
        <v>28.478000000000002</v>
      </c>
      <c r="F22" s="41">
        <v>28.478000000000002</v>
      </c>
      <c r="G22" s="41">
        <v>28.478000000000002</v>
      </c>
      <c r="H22" s="41">
        <v>28.478000000000002</v>
      </c>
      <c r="I22" s="41">
        <v>28.478000000000002</v>
      </c>
      <c r="J22" s="41">
        <v>28.478000000000002</v>
      </c>
      <c r="K22" s="41">
        <v>28.478000000000002</v>
      </c>
      <c r="L22" s="41">
        <v>28.478000000000002</v>
      </c>
      <c r="M22" s="42">
        <v>28.478000000000002</v>
      </c>
      <c r="N22" s="43">
        <f>M22/M24</f>
        <v>0.36176780700974348</v>
      </c>
      <c r="O22" s="60"/>
      <c r="P22" s="61"/>
      <c r="Q22" s="107"/>
      <c r="R22" s="47"/>
      <c r="S22" s="63">
        <f>B22/B19</f>
        <v>0.6458289369024236</v>
      </c>
      <c r="T22" s="64"/>
      <c r="U22" s="65"/>
      <c r="V22" s="65"/>
      <c r="W22" s="65"/>
      <c r="X22" s="65"/>
      <c r="Y22" s="65"/>
      <c r="Z22" s="65"/>
      <c r="AA22" s="66"/>
      <c r="AB22" s="67"/>
      <c r="AC22" s="68"/>
      <c r="AD22" s="69"/>
      <c r="AE22" s="69"/>
      <c r="AF22" s="69"/>
      <c r="AG22" s="69"/>
      <c r="AH22" s="69"/>
      <c r="AI22" s="69"/>
      <c r="AJ22" s="69"/>
      <c r="AK22" s="69"/>
      <c r="AL22" s="69"/>
      <c r="AM22" s="69"/>
    </row>
    <row r="23" s="0" customFormat="1" ht="15.75" customHeight="1">
      <c r="A23" s="108"/>
      <c r="B23" s="106"/>
      <c r="C23" s="40" t="s">
        <v>30</v>
      </c>
      <c r="D23" s="41">
        <v>28.478000000000002</v>
      </c>
      <c r="E23" s="41">
        <v>28.478000000000002</v>
      </c>
      <c r="F23" s="41">
        <v>28.478000000000002</v>
      </c>
      <c r="G23" s="41">
        <v>53.182000000000002</v>
      </c>
      <c r="H23" s="41">
        <v>53.182000000000002</v>
      </c>
      <c r="I23" s="41">
        <v>53.182000000000002</v>
      </c>
      <c r="J23" s="41">
        <v>53.182000000000002</v>
      </c>
      <c r="K23" s="41">
        <v>53.182000000000002</v>
      </c>
      <c r="L23" s="41">
        <v>53.182000000000002</v>
      </c>
      <c r="M23" s="42">
        <v>53.182000000000002</v>
      </c>
      <c r="N23" s="43">
        <f>M23/M24</f>
        <v>0.67559293182078017</v>
      </c>
      <c r="O23" s="71">
        <f>M23/Q21</f>
        <v>0.43165105595506714</v>
      </c>
      <c r="P23" s="72" t="s">
        <v>31</v>
      </c>
      <c r="Q23" s="110">
        <f>Q21*0.24</f>
        <v>29.56944</v>
      </c>
      <c r="R23" s="74">
        <f t="shared" si="1"/>
        <v>23.612560000000002</v>
      </c>
      <c r="S23" s="75"/>
      <c r="T23" s="76">
        <f>Q21*T7/100</f>
        <v>38.822210600000005</v>
      </c>
      <c r="U23" s="65"/>
      <c r="V23" s="65"/>
      <c r="W23" s="65"/>
      <c r="X23" s="65"/>
      <c r="Y23" s="65"/>
      <c r="Z23" s="66"/>
      <c r="AA23" s="66"/>
      <c r="AB23" s="67"/>
      <c r="AC23" s="79"/>
      <c r="AD23" s="69"/>
      <c r="AE23" s="69"/>
      <c r="AF23" s="69"/>
      <c r="AG23" s="69"/>
      <c r="AH23" s="69"/>
      <c r="AI23" s="69"/>
      <c r="AJ23" s="69"/>
      <c r="AK23" s="69"/>
      <c r="AL23" s="69"/>
      <c r="AM23" s="69"/>
    </row>
    <row r="24" s="0" customFormat="1" ht="16.5" customHeight="1">
      <c r="A24" s="108"/>
      <c r="B24" s="106"/>
      <c r="C24" s="82" t="s">
        <v>27</v>
      </c>
      <c r="D24" s="50">
        <v>28.478000000000002</v>
      </c>
      <c r="E24" s="50">
        <v>28.478000000000002</v>
      </c>
      <c r="F24" s="50">
        <v>28.478000000000002</v>
      </c>
      <c r="G24" s="50">
        <v>53.182000000000002</v>
      </c>
      <c r="H24" s="50">
        <v>53.182000000000002</v>
      </c>
      <c r="I24" s="50">
        <v>53.182000000000002</v>
      </c>
      <c r="J24" s="50">
        <v>72.793000000000006</v>
      </c>
      <c r="K24" s="50">
        <v>78.719000000000008</v>
      </c>
      <c r="L24" s="50">
        <v>78.719000000000008</v>
      </c>
      <c r="M24" s="51">
        <v>78.719000000000008</v>
      </c>
      <c r="N24" s="111">
        <f>M24/B22</f>
        <v>0.19786100289053665</v>
      </c>
      <c r="O24" s="112">
        <f>M24/Q21</f>
        <v>0.63892180575621327</v>
      </c>
      <c r="P24" s="87" t="s">
        <v>33</v>
      </c>
      <c r="Q24" s="113">
        <f>Q21*0.6</f>
        <v>73.923599999999993</v>
      </c>
      <c r="R24" s="55"/>
      <c r="S24" s="75"/>
      <c r="T24" s="75"/>
      <c r="U24" s="65"/>
      <c r="V24" s="65"/>
      <c r="W24" s="65"/>
      <c r="X24" s="65"/>
      <c r="Y24" s="65"/>
      <c r="Z24" s="66"/>
      <c r="AA24" s="66"/>
      <c r="AB24" s="67"/>
      <c r="AC24" s="92"/>
      <c r="AD24" s="93"/>
      <c r="AE24" s="93"/>
      <c r="AF24" s="93"/>
      <c r="AG24" s="93"/>
      <c r="AH24" s="93"/>
      <c r="AI24" s="93"/>
      <c r="AJ24" s="93"/>
      <c r="AK24" s="93"/>
      <c r="AL24" s="93"/>
      <c r="AM24" s="93"/>
    </row>
    <row r="25" ht="15.75" customHeight="1">
      <c r="A25" s="94">
        <v>3</v>
      </c>
      <c r="B25" s="95">
        <v>626.41999999999996</v>
      </c>
      <c r="C25" s="28" t="s">
        <v>23</v>
      </c>
      <c r="D25" s="29">
        <v>28.402000000000001</v>
      </c>
      <c r="E25" s="29">
        <v>35.591000000000001</v>
      </c>
      <c r="F25" s="29">
        <v>44.097999999999999</v>
      </c>
      <c r="G25" s="29">
        <v>44.097999999999999</v>
      </c>
      <c r="H25" s="29">
        <v>44.097999999999999</v>
      </c>
      <c r="I25" s="29">
        <v>44.097999999999999</v>
      </c>
      <c r="J25" s="29">
        <v>44.097999999999999</v>
      </c>
      <c r="K25" s="29">
        <v>44.097999999999999</v>
      </c>
      <c r="L25" s="29">
        <v>44.097999999999999</v>
      </c>
      <c r="M25" s="30">
        <v>44.097999999999999</v>
      </c>
      <c r="N25" s="31">
        <f>M25/M27</f>
        <v>0.35047367751780262</v>
      </c>
      <c r="O25" s="32">
        <f>M25/Q27</f>
        <v>0.35198429168928197</v>
      </c>
      <c r="P25" s="33" t="s">
        <v>24</v>
      </c>
      <c r="Q25" s="114">
        <f>Q27*0.35</f>
        <v>43.849399999999996</v>
      </c>
      <c r="R25" s="35">
        <f t="shared" ref="R25:R27" si="4">Q25-M25</f>
        <v>-0.24860000000000326</v>
      </c>
      <c r="S25" s="36"/>
      <c r="T25" s="98"/>
    </row>
    <row r="26" ht="15.75" customHeight="1">
      <c r="A26" s="99"/>
      <c r="B26" s="100"/>
      <c r="C26" s="40" t="s">
        <v>25</v>
      </c>
      <c r="D26" s="41">
        <v>28.402000000000001</v>
      </c>
      <c r="E26" s="41">
        <v>35.591000000000001</v>
      </c>
      <c r="F26" s="41">
        <v>44.097999999999999</v>
      </c>
      <c r="G26" s="41">
        <v>70.097999999999999</v>
      </c>
      <c r="H26" s="41">
        <v>76.197999999999993</v>
      </c>
      <c r="I26" s="41">
        <v>76.197999999999993</v>
      </c>
      <c r="J26" s="41">
        <v>76.197999999999993</v>
      </c>
      <c r="K26" s="41">
        <v>76.197999999999993</v>
      </c>
      <c r="L26" s="41">
        <v>76.197999999999993</v>
      </c>
      <c r="M26" s="42">
        <v>76.197999999999993</v>
      </c>
      <c r="N26" s="43">
        <f>M26/M27</f>
        <v>0.60559193794506605</v>
      </c>
      <c r="O26" s="60">
        <f>M26/Q27</f>
        <v>0.60820216468184285</v>
      </c>
      <c r="P26" s="45" t="s">
        <v>26</v>
      </c>
      <c r="Q26" s="107">
        <f>Q27*0.6</f>
        <v>75.170399999999987</v>
      </c>
      <c r="R26" s="47">
        <f t="shared" si="4"/>
        <v>-1.0276000000000067</v>
      </c>
      <c r="S26" s="98"/>
      <c r="T26" s="98"/>
    </row>
    <row r="27" ht="15.75" customHeight="1">
      <c r="A27" s="99"/>
      <c r="B27" s="100"/>
      <c r="C27" s="49" t="s">
        <v>27</v>
      </c>
      <c r="D27" s="50">
        <v>28.402000000000001</v>
      </c>
      <c r="E27" s="50">
        <v>35.591000000000001</v>
      </c>
      <c r="F27" s="50">
        <v>44.097999999999999</v>
      </c>
      <c r="G27" s="50">
        <v>70.097999999999999</v>
      </c>
      <c r="H27" s="50">
        <v>76.197999999999993</v>
      </c>
      <c r="I27" s="50">
        <v>76.197999999999993</v>
      </c>
      <c r="J27" s="50">
        <v>95.709999999999994</v>
      </c>
      <c r="K27" s="50">
        <v>101.55</v>
      </c>
      <c r="L27" s="50">
        <v>123.854</v>
      </c>
      <c r="M27" s="51">
        <v>125.824</v>
      </c>
      <c r="N27" s="52">
        <f>M27/B25</f>
        <v>0.20086204144184414</v>
      </c>
      <c r="O27" s="102">
        <f>M27/B25</f>
        <v>0.20086204144184414</v>
      </c>
      <c r="P27" s="54" t="s">
        <v>28</v>
      </c>
      <c r="Q27" s="103">
        <f>B25*0.2</f>
        <v>125.28399999999999</v>
      </c>
      <c r="R27" s="55">
        <f t="shared" si="4"/>
        <v>-0.54000000000000625</v>
      </c>
      <c r="S27" s="104"/>
      <c r="T27" s="98"/>
    </row>
    <row r="28" s="0" customFormat="1" ht="19.5" customHeight="1">
      <c r="A28" s="105" t="s">
        <v>29</v>
      </c>
      <c r="B28" s="106">
        <v>397.10000000000002</v>
      </c>
      <c r="C28" s="58" t="s">
        <v>23</v>
      </c>
      <c r="D28" s="41">
        <v>28.402000000000001</v>
      </c>
      <c r="E28" s="41">
        <v>28.402000000000001</v>
      </c>
      <c r="F28" s="41">
        <v>28.402000000000001</v>
      </c>
      <c r="G28" s="41">
        <v>28.402000000000001</v>
      </c>
      <c r="H28" s="41">
        <v>28.402000000000001</v>
      </c>
      <c r="I28" s="41">
        <v>28.402000000000001</v>
      </c>
      <c r="J28" s="41">
        <v>28.402000000000001</v>
      </c>
      <c r="K28" s="41">
        <v>28.402000000000001</v>
      </c>
      <c r="L28" s="41">
        <v>28.402000000000001</v>
      </c>
      <c r="M28" s="42">
        <v>28.402000000000001</v>
      </c>
      <c r="N28" s="43">
        <f>M28/M30</f>
        <v>0.35612006921282946</v>
      </c>
      <c r="O28" s="60"/>
      <c r="P28" s="61"/>
      <c r="Q28" s="107"/>
      <c r="R28" s="47"/>
      <c r="S28" s="63">
        <f>B28/B25</f>
        <v>0.63391973436352611</v>
      </c>
      <c r="T28" s="64"/>
      <c r="U28" s="65"/>
      <c r="V28" s="65"/>
      <c r="W28" s="65"/>
      <c r="X28" s="65"/>
      <c r="Y28" s="65"/>
      <c r="Z28" s="65"/>
      <c r="AA28" s="66"/>
      <c r="AB28" s="67"/>
      <c r="AC28" s="68"/>
      <c r="AD28" s="69"/>
      <c r="AE28" s="69"/>
      <c r="AF28" s="69"/>
      <c r="AG28" s="69"/>
      <c r="AH28" s="69"/>
      <c r="AI28" s="69"/>
      <c r="AJ28" s="69"/>
      <c r="AK28" s="69"/>
      <c r="AL28" s="69"/>
      <c r="AM28" s="69"/>
    </row>
    <row r="29" s="0" customFormat="1" ht="15.75" customHeight="1">
      <c r="A29" s="108"/>
      <c r="B29" s="106"/>
      <c r="C29" s="40" t="s">
        <v>30</v>
      </c>
      <c r="D29" s="41">
        <v>28.402000000000001</v>
      </c>
      <c r="E29" s="41">
        <v>28.402000000000001</v>
      </c>
      <c r="F29" s="41">
        <v>28.402000000000001</v>
      </c>
      <c r="G29" s="41">
        <v>54.402000000000001</v>
      </c>
      <c r="H29" s="41">
        <v>54.402000000000001</v>
      </c>
      <c r="I29" s="41">
        <v>54.402000000000001</v>
      </c>
      <c r="J29" s="41">
        <v>54.402000000000001</v>
      </c>
      <c r="K29" s="41">
        <v>54.402000000000001</v>
      </c>
      <c r="L29" s="41">
        <v>54.402000000000001</v>
      </c>
      <c r="M29" s="42">
        <v>54.402000000000001</v>
      </c>
      <c r="N29" s="43">
        <f>M29/M30</f>
        <v>0.68212252676981711</v>
      </c>
      <c r="O29" s="71">
        <f>M29/Q27</f>
        <v>0.43422943073337383</v>
      </c>
      <c r="P29" s="72" t="s">
        <v>31</v>
      </c>
      <c r="Q29" s="110">
        <f>Q27*0.24</f>
        <v>30.068159999999995</v>
      </c>
      <c r="R29" s="74">
        <f t="shared" si="1"/>
        <v>24.333840000000006</v>
      </c>
      <c r="S29" s="75"/>
      <c r="T29" s="76">
        <f>Q27*T7/100</f>
        <v>39.476988400000003</v>
      </c>
      <c r="U29" s="65"/>
      <c r="V29" s="65"/>
      <c r="W29" s="65"/>
      <c r="X29" s="65"/>
      <c r="Y29" s="65"/>
      <c r="Z29" s="66"/>
      <c r="AA29" s="66"/>
      <c r="AB29" s="67"/>
      <c r="AC29" s="79"/>
      <c r="AD29" s="69"/>
      <c r="AE29" s="69"/>
      <c r="AF29" s="69"/>
      <c r="AG29" s="69"/>
      <c r="AH29" s="69"/>
      <c r="AI29" s="69"/>
      <c r="AJ29" s="69"/>
      <c r="AK29" s="69"/>
      <c r="AL29" s="69"/>
      <c r="AM29" s="69"/>
    </row>
    <row r="30" s="0" customFormat="1" ht="16.5" customHeight="1">
      <c r="A30" s="108"/>
      <c r="B30" s="106"/>
      <c r="C30" s="82" t="s">
        <v>27</v>
      </c>
      <c r="D30" s="50">
        <v>28.402000000000001</v>
      </c>
      <c r="E30" s="50">
        <v>28.402000000000001</v>
      </c>
      <c r="F30" s="50">
        <v>28.402000000000001</v>
      </c>
      <c r="G30" s="50">
        <v>54.402000000000001</v>
      </c>
      <c r="H30" s="50">
        <v>54.402000000000001</v>
      </c>
      <c r="I30" s="50">
        <v>54.402000000000001</v>
      </c>
      <c r="J30" s="50">
        <v>73.914000000000001</v>
      </c>
      <c r="K30" s="50">
        <v>79.754000000000005</v>
      </c>
      <c r="L30" s="50">
        <v>79.754000000000005</v>
      </c>
      <c r="M30" s="51">
        <v>79.754000000000005</v>
      </c>
      <c r="N30" s="111">
        <f>M30/B28</f>
        <v>0.20084109796021155</v>
      </c>
      <c r="O30" s="112">
        <f>M30/Q27</f>
        <v>0.63658567734108118</v>
      </c>
      <c r="P30" s="87" t="s">
        <v>33</v>
      </c>
      <c r="Q30" s="113">
        <f>Q27*0.6</f>
        <v>75.170399999999987</v>
      </c>
      <c r="R30" s="55"/>
      <c r="S30" s="75"/>
      <c r="T30" s="75"/>
      <c r="U30" s="65"/>
      <c r="V30" s="65"/>
      <c r="W30" s="65"/>
      <c r="X30" s="65"/>
      <c r="Y30" s="65"/>
      <c r="Z30" s="66"/>
      <c r="AA30" s="66"/>
      <c r="AB30" s="67"/>
      <c r="AC30" s="92"/>
      <c r="AD30" s="93"/>
      <c r="AE30" s="93"/>
      <c r="AF30" s="93"/>
      <c r="AG30" s="93"/>
      <c r="AH30" s="93"/>
      <c r="AI30" s="93"/>
      <c r="AJ30" s="93"/>
      <c r="AK30" s="93"/>
      <c r="AL30" s="93"/>
      <c r="AM30" s="93"/>
    </row>
    <row r="31" ht="15.75" customHeight="1">
      <c r="A31" s="94">
        <v>4</v>
      </c>
      <c r="B31" s="95">
        <v>624.02999999999997</v>
      </c>
      <c r="C31" s="28" t="s">
        <v>23</v>
      </c>
      <c r="D31" s="29">
        <v>28.531999999999996</v>
      </c>
      <c r="E31" s="29">
        <v>35.919999999999995</v>
      </c>
      <c r="F31" s="29">
        <v>44.219999999999992</v>
      </c>
      <c r="G31" s="29">
        <v>44.219999999999992</v>
      </c>
      <c r="H31" s="29">
        <v>44.219999999999992</v>
      </c>
      <c r="I31" s="29">
        <v>44.219999999999992</v>
      </c>
      <c r="J31" s="29">
        <v>44.219999999999992</v>
      </c>
      <c r="K31" s="29">
        <v>44.219999999999992</v>
      </c>
      <c r="L31" s="29">
        <v>44.219999999999992</v>
      </c>
      <c r="M31" s="30">
        <v>44.219999999999992</v>
      </c>
      <c r="N31" s="31">
        <f>M31/M33</f>
        <v>0.35275816680627015</v>
      </c>
      <c r="O31" s="96">
        <f>M31/Q33</f>
        <v>0.3543098889476467</v>
      </c>
      <c r="P31" s="33" t="s">
        <v>24</v>
      </c>
      <c r="Q31" s="114">
        <f>Q33*0.35</f>
        <v>43.682099999999998</v>
      </c>
      <c r="R31" s="35">
        <f t="shared" ref="R31:R33" si="5">Q31-M31</f>
        <v>-0.53789999999999338</v>
      </c>
      <c r="S31" s="36"/>
      <c r="T31" s="98"/>
    </row>
    <row r="32" ht="15.75" customHeight="1">
      <c r="A32" s="99"/>
      <c r="B32" s="100"/>
      <c r="C32" s="40" t="s">
        <v>25</v>
      </c>
      <c r="D32" s="41">
        <v>28.531999999999996</v>
      </c>
      <c r="E32" s="41">
        <v>35.919999999999995</v>
      </c>
      <c r="F32" s="41">
        <v>44.219999999999992</v>
      </c>
      <c r="G32" s="41">
        <v>69.562999999999988</v>
      </c>
      <c r="H32" s="41">
        <v>76.392999999999986</v>
      </c>
      <c r="I32" s="41">
        <v>76.392999999999986</v>
      </c>
      <c r="J32" s="41">
        <v>76.392999999999986</v>
      </c>
      <c r="K32" s="41">
        <v>76.392999999999986</v>
      </c>
      <c r="L32" s="41">
        <v>76.392999999999986</v>
      </c>
      <c r="M32" s="42">
        <v>76.392999999999986</v>
      </c>
      <c r="N32" s="43">
        <f>M32/M33</f>
        <v>0.60941326632364079</v>
      </c>
      <c r="O32" s="115">
        <f>M32/Q33</f>
        <v>0.61209396984119346</v>
      </c>
      <c r="P32" s="45" t="s">
        <v>26</v>
      </c>
      <c r="Q32" s="107">
        <f>Q33*0.6</f>
        <v>74.883600000000001</v>
      </c>
      <c r="R32" s="47">
        <f t="shared" si="5"/>
        <v>-1.5093999999999852</v>
      </c>
      <c r="S32" s="98"/>
      <c r="T32" s="98"/>
    </row>
    <row r="33" ht="15.75" customHeight="1">
      <c r="A33" s="99"/>
      <c r="B33" s="100"/>
      <c r="C33" s="49" t="s">
        <v>27</v>
      </c>
      <c r="D33" s="50">
        <v>28.531999999999996</v>
      </c>
      <c r="E33" s="50">
        <v>35.919999999999995</v>
      </c>
      <c r="F33" s="50">
        <v>44.219999999999992</v>
      </c>
      <c r="G33" s="50">
        <v>69.562999999999988</v>
      </c>
      <c r="H33" s="50">
        <v>76.392999999999986</v>
      </c>
      <c r="I33" s="50">
        <v>76.392999999999986</v>
      </c>
      <c r="J33" s="50">
        <v>95.924999999999983</v>
      </c>
      <c r="K33" s="50">
        <v>100.64599999999999</v>
      </c>
      <c r="L33" s="50">
        <v>123.32499999999999</v>
      </c>
      <c r="M33" s="51">
        <v>125.35499999999999</v>
      </c>
      <c r="N33" s="52">
        <f>M33/B31</f>
        <v>0.20087976539589442</v>
      </c>
      <c r="O33" s="102">
        <f>M33/B31</f>
        <v>0.20087976539589442</v>
      </c>
      <c r="P33" s="54" t="s">
        <v>28</v>
      </c>
      <c r="Q33" s="103">
        <f>B31*0.2</f>
        <v>124.806</v>
      </c>
      <c r="R33" s="55">
        <f t="shared" si="5"/>
        <v>-0.54899999999999238</v>
      </c>
      <c r="S33" s="104"/>
      <c r="T33" s="98"/>
    </row>
    <row r="34" s="0" customFormat="1" ht="19.5" customHeight="1">
      <c r="A34" s="105" t="s">
        <v>29</v>
      </c>
      <c r="B34" s="106">
        <v>398.57999999999998</v>
      </c>
      <c r="C34" s="58" t="s">
        <v>23</v>
      </c>
      <c r="D34" s="41">
        <v>28.531999999999996</v>
      </c>
      <c r="E34" s="41">
        <v>28.531999999999996</v>
      </c>
      <c r="F34" s="41">
        <v>28.531999999999996</v>
      </c>
      <c r="G34" s="41">
        <v>28.531999999999996</v>
      </c>
      <c r="H34" s="41">
        <v>28.531999999999996</v>
      </c>
      <c r="I34" s="41">
        <v>28.531999999999996</v>
      </c>
      <c r="J34" s="41">
        <v>28.531999999999996</v>
      </c>
      <c r="K34" s="41">
        <v>28.531999999999996</v>
      </c>
      <c r="L34" s="41">
        <v>28.531999999999996</v>
      </c>
      <c r="M34" s="42">
        <v>28.531999999999996</v>
      </c>
      <c r="N34" s="43">
        <f>M34/M36</f>
        <v>0.36519557648986273</v>
      </c>
      <c r="O34" s="60"/>
      <c r="P34" s="61"/>
      <c r="Q34" s="107"/>
      <c r="R34" s="47"/>
      <c r="S34" s="63">
        <f>B34/B31</f>
        <v>0.63871929234171432</v>
      </c>
      <c r="T34" s="64"/>
      <c r="U34" s="65"/>
      <c r="V34" s="65"/>
      <c r="W34" s="65"/>
      <c r="X34" s="65"/>
      <c r="Y34" s="65"/>
      <c r="Z34" s="65"/>
      <c r="AA34" s="66"/>
      <c r="AB34" s="67"/>
      <c r="AC34" s="68"/>
      <c r="AD34" s="69"/>
      <c r="AE34" s="69"/>
      <c r="AF34" s="69"/>
      <c r="AG34" s="69"/>
      <c r="AH34" s="69"/>
      <c r="AI34" s="69"/>
      <c r="AJ34" s="69"/>
      <c r="AK34" s="69"/>
      <c r="AL34" s="69"/>
      <c r="AM34" s="69"/>
    </row>
    <row r="35" s="0" customFormat="1" ht="15.75" customHeight="1">
      <c r="A35" s="108"/>
      <c r="B35" s="106"/>
      <c r="C35" s="40" t="s">
        <v>30</v>
      </c>
      <c r="D35" s="41">
        <v>28.531999999999996</v>
      </c>
      <c r="E35" s="41">
        <v>28.531999999999996</v>
      </c>
      <c r="F35" s="41">
        <v>28.531999999999996</v>
      </c>
      <c r="G35" s="41">
        <v>53.875</v>
      </c>
      <c r="H35" s="41">
        <v>53.875</v>
      </c>
      <c r="I35" s="41">
        <v>53.875</v>
      </c>
      <c r="J35" s="41">
        <v>53.875</v>
      </c>
      <c r="K35" s="41">
        <v>53.875</v>
      </c>
      <c r="L35" s="41">
        <v>53.875</v>
      </c>
      <c r="M35" s="42">
        <v>53.875</v>
      </c>
      <c r="N35" s="43">
        <f>M35/M36</f>
        <v>0.68957352037681752</v>
      </c>
      <c r="O35" s="71">
        <f>M35/Q33</f>
        <v>0.4316699517651395</v>
      </c>
      <c r="P35" s="72" t="s">
        <v>31</v>
      </c>
      <c r="Q35" s="110">
        <f>Q33*0.24</f>
        <v>29.953439999999997</v>
      </c>
      <c r="R35" s="74">
        <f t="shared" ref="R35:R47" si="6">M35-Q35</f>
        <v>23.921560000000003</v>
      </c>
      <c r="S35" s="75"/>
      <c r="T35" s="76">
        <f>Q33*T7/100</f>
        <v>39.326370599999997</v>
      </c>
      <c r="U35" s="65"/>
      <c r="V35" s="65"/>
      <c r="W35" s="65"/>
      <c r="X35" s="65"/>
      <c r="Y35" s="65"/>
      <c r="Z35" s="66"/>
      <c r="AA35" s="66"/>
      <c r="AB35" s="67"/>
      <c r="AC35" s="79"/>
      <c r="AD35" s="69"/>
      <c r="AE35" s="69"/>
      <c r="AF35" s="69"/>
      <c r="AG35" s="69"/>
      <c r="AH35" s="69"/>
      <c r="AI35" s="69"/>
      <c r="AJ35" s="69"/>
      <c r="AK35" s="69"/>
      <c r="AL35" s="69"/>
      <c r="AM35" s="69"/>
    </row>
    <row r="36" s="0" customFormat="1" ht="16.5" customHeight="1">
      <c r="A36" s="108"/>
      <c r="B36" s="106"/>
      <c r="C36" s="82" t="s">
        <v>27</v>
      </c>
      <c r="D36" s="50">
        <v>28.531999999999996</v>
      </c>
      <c r="E36" s="50">
        <v>28.531999999999996</v>
      </c>
      <c r="F36" s="50">
        <v>28.531999999999996</v>
      </c>
      <c r="G36" s="50">
        <v>53.875</v>
      </c>
      <c r="H36" s="50">
        <v>53.875</v>
      </c>
      <c r="I36" s="50">
        <v>53.875</v>
      </c>
      <c r="J36" s="50">
        <v>73.406999999999996</v>
      </c>
      <c r="K36" s="50">
        <v>78.128</v>
      </c>
      <c r="L36" s="50">
        <v>78.128</v>
      </c>
      <c r="M36" s="51">
        <v>78.128</v>
      </c>
      <c r="N36" s="111">
        <f>M36/B34</f>
        <v>0.1960158562898289</v>
      </c>
      <c r="O36" s="112">
        <f>M36/Q33</f>
        <v>0.62599554508597344</v>
      </c>
      <c r="P36" s="87" t="s">
        <v>33</v>
      </c>
      <c r="Q36" s="113">
        <f>Q33*0.6</f>
        <v>74.883600000000001</v>
      </c>
      <c r="R36" s="55"/>
      <c r="S36" s="75"/>
      <c r="T36" s="75"/>
      <c r="U36" s="65"/>
      <c r="V36" s="65"/>
      <c r="W36" s="65"/>
      <c r="X36" s="65"/>
      <c r="Y36" s="65"/>
      <c r="Z36" s="66"/>
      <c r="AA36" s="66"/>
      <c r="AB36" s="67"/>
      <c r="AC36" s="92"/>
      <c r="AD36" s="93"/>
      <c r="AE36" s="93"/>
      <c r="AF36" s="93"/>
      <c r="AG36" s="93"/>
      <c r="AH36" s="93"/>
      <c r="AI36" s="93"/>
      <c r="AJ36" s="93"/>
      <c r="AK36" s="93"/>
      <c r="AL36" s="93"/>
      <c r="AM36" s="93"/>
    </row>
    <row r="37" ht="15.75" customHeight="1">
      <c r="A37" s="94">
        <v>5</v>
      </c>
      <c r="B37" s="95">
        <v>644.47000000000003</v>
      </c>
      <c r="C37" s="28" t="s">
        <v>23</v>
      </c>
      <c r="D37" s="29">
        <v>29.511999999999997</v>
      </c>
      <c r="E37" s="29">
        <v>36.908999999999992</v>
      </c>
      <c r="F37" s="29">
        <v>45.29099999999999</v>
      </c>
      <c r="G37" s="29">
        <v>45.29099999999999</v>
      </c>
      <c r="H37" s="29">
        <v>45.29099999999999</v>
      </c>
      <c r="I37" s="29">
        <v>45.29099999999999</v>
      </c>
      <c r="J37" s="29">
        <v>45.29099999999999</v>
      </c>
      <c r="K37" s="29">
        <v>45.29099999999999</v>
      </c>
      <c r="L37" s="29">
        <v>45.29099999999999</v>
      </c>
      <c r="M37" s="30">
        <v>45.29099999999999</v>
      </c>
      <c r="N37" s="31">
        <f>M37/M39</f>
        <v>0.35126457106959208</v>
      </c>
      <c r="O37" s="96">
        <f>M37/Q39</f>
        <v>0.35138175555107287</v>
      </c>
      <c r="P37" s="33" t="s">
        <v>24</v>
      </c>
      <c r="Q37" s="114">
        <f>Q39*0.35</f>
        <v>45.112899999999996</v>
      </c>
      <c r="R37" s="35">
        <f t="shared" ref="R37:R39" si="7">Q37-M37</f>
        <v>-0.17809999999999349</v>
      </c>
      <c r="S37" s="36"/>
      <c r="T37" s="98"/>
    </row>
    <row r="38" ht="15.75" customHeight="1">
      <c r="A38" s="99"/>
      <c r="B38" s="100"/>
      <c r="C38" s="40" t="s">
        <v>25</v>
      </c>
      <c r="D38" s="41">
        <v>29.511999999999997</v>
      </c>
      <c r="E38" s="41">
        <v>36.908999999999992</v>
      </c>
      <c r="F38" s="41">
        <v>45.29099999999999</v>
      </c>
      <c r="G38" s="41">
        <v>71.010999999999996</v>
      </c>
      <c r="H38" s="41">
        <v>78.150999999999996</v>
      </c>
      <c r="I38" s="41">
        <v>78.150999999999996</v>
      </c>
      <c r="J38" s="41">
        <v>78.150999999999996</v>
      </c>
      <c r="K38" s="41">
        <v>78.150999999999996</v>
      </c>
      <c r="L38" s="41">
        <v>78.150999999999996</v>
      </c>
      <c r="M38" s="42">
        <v>78.150999999999996</v>
      </c>
      <c r="N38" s="43">
        <f>M38/M39</f>
        <v>0.60611771640413536</v>
      </c>
      <c r="O38" s="115">
        <f>M38/Q39</f>
        <v>0.60631992179620453</v>
      </c>
      <c r="P38" s="45" t="s">
        <v>26</v>
      </c>
      <c r="Q38" s="107">
        <f>Q39*0.6</f>
        <v>77.336399999999998</v>
      </c>
      <c r="R38" s="47">
        <f t="shared" si="7"/>
        <v>-0.81459999999999866</v>
      </c>
      <c r="S38" s="98"/>
      <c r="T38" s="98"/>
    </row>
    <row r="39" ht="15.75" customHeight="1">
      <c r="A39" s="99"/>
      <c r="B39" s="100"/>
      <c r="C39" s="49" t="s">
        <v>27</v>
      </c>
      <c r="D39" s="50">
        <v>29.511999999999997</v>
      </c>
      <c r="E39" s="50">
        <v>36.908999999999992</v>
      </c>
      <c r="F39" s="50">
        <v>45.29099999999999</v>
      </c>
      <c r="G39" s="50">
        <v>71.010999999999996</v>
      </c>
      <c r="H39" s="50">
        <v>78.150999999999996</v>
      </c>
      <c r="I39" s="50">
        <v>78.150999999999996</v>
      </c>
      <c r="J39" s="50">
        <v>97.182999999999993</v>
      </c>
      <c r="K39" s="50">
        <v>102.69199999999999</v>
      </c>
      <c r="L39" s="50">
        <v>127.03699999999999</v>
      </c>
      <c r="M39" s="51">
        <v>128.93699999999998</v>
      </c>
      <c r="N39" s="52">
        <f>M39/B37</f>
        <v>0.20006672149207874</v>
      </c>
      <c r="O39" s="102">
        <f>M39/B37</f>
        <v>0.20006672149207874</v>
      </c>
      <c r="P39" s="54" t="s">
        <v>28</v>
      </c>
      <c r="Q39" s="47">
        <f>B37*0.2</f>
        <v>128.89400000000001</v>
      </c>
      <c r="R39" s="55">
        <f t="shared" si="7"/>
        <v>-0.042999999999977945</v>
      </c>
      <c r="S39" s="104"/>
      <c r="T39" s="98"/>
    </row>
    <row r="40" s="0" customFormat="1" ht="19.5" customHeight="1">
      <c r="A40" s="105" t="s">
        <v>29</v>
      </c>
      <c r="B40" s="106">
        <v>406.57999999999998</v>
      </c>
      <c r="C40" s="58" t="s">
        <v>23</v>
      </c>
      <c r="D40" s="41">
        <v>29.511999999999997</v>
      </c>
      <c r="E40" s="41">
        <v>29.511999999999997</v>
      </c>
      <c r="F40" s="41">
        <v>29.511999999999997</v>
      </c>
      <c r="G40" s="41">
        <v>29.511999999999997</v>
      </c>
      <c r="H40" s="41">
        <v>29.511999999999997</v>
      </c>
      <c r="I40" s="41">
        <v>29.511999999999997</v>
      </c>
      <c r="J40" s="41">
        <v>29.511999999999997</v>
      </c>
      <c r="K40" s="41">
        <v>29.511999999999997</v>
      </c>
      <c r="L40" s="41">
        <v>29.511999999999997</v>
      </c>
      <c r="M40" s="42">
        <v>29.511999999999997</v>
      </c>
      <c r="N40" s="43">
        <f>M40/M42</f>
        <v>0.36994973236558726</v>
      </c>
      <c r="O40" s="60"/>
      <c r="P40" s="61"/>
      <c r="Q40" s="62"/>
      <c r="R40" s="47"/>
      <c r="S40" s="63">
        <f>B40/B37</f>
        <v>0.63087498254379559</v>
      </c>
      <c r="T40" s="64"/>
      <c r="U40" s="65"/>
      <c r="V40" s="65"/>
      <c r="W40" s="65"/>
      <c r="X40" s="65"/>
      <c r="Y40" s="65"/>
      <c r="Z40" s="65"/>
      <c r="AA40" s="66"/>
      <c r="AB40" s="67"/>
      <c r="AC40" s="68"/>
      <c r="AD40" s="69"/>
      <c r="AE40" s="69"/>
      <c r="AF40" s="69"/>
      <c r="AG40" s="69"/>
      <c r="AH40" s="69"/>
      <c r="AI40" s="69"/>
      <c r="AJ40" s="69"/>
      <c r="AK40" s="69"/>
      <c r="AL40" s="69"/>
      <c r="AM40" s="69"/>
    </row>
    <row r="41" s="0" customFormat="1" ht="15.75" customHeight="1">
      <c r="A41" s="108"/>
      <c r="B41" s="106"/>
      <c r="C41" s="40" t="s">
        <v>30</v>
      </c>
      <c r="D41" s="41">
        <v>29.511999999999997</v>
      </c>
      <c r="E41" s="41">
        <v>29.511999999999997</v>
      </c>
      <c r="F41" s="41">
        <v>29.511999999999997</v>
      </c>
      <c r="G41" s="41">
        <v>55.231999999999999</v>
      </c>
      <c r="H41" s="41">
        <v>55.231999999999999</v>
      </c>
      <c r="I41" s="41">
        <v>55.231999999999999</v>
      </c>
      <c r="J41" s="41">
        <v>55.231999999999999</v>
      </c>
      <c r="K41" s="41">
        <v>55.231999999999999</v>
      </c>
      <c r="L41" s="41">
        <v>55.231999999999999</v>
      </c>
      <c r="M41" s="42">
        <v>55.231999999999999</v>
      </c>
      <c r="N41" s="43">
        <f>M41/M42</f>
        <v>0.69236458450854288</v>
      </c>
      <c r="O41" s="71">
        <f>M41/Q39</f>
        <v>0.4285071454063028</v>
      </c>
      <c r="P41" s="72" t="s">
        <v>31</v>
      </c>
      <c r="Q41" s="110">
        <f>Q39*0.24</f>
        <v>30.934560000000001</v>
      </c>
      <c r="R41" s="74">
        <f t="shared" si="6"/>
        <v>24.297439999999998</v>
      </c>
      <c r="S41" s="75"/>
      <c r="T41" s="76">
        <f>Q39*T7/100</f>
        <v>40.614499400000007</v>
      </c>
      <c r="U41" s="65"/>
      <c r="V41" s="65"/>
      <c r="W41" s="65"/>
      <c r="X41" s="65"/>
      <c r="Y41" s="65"/>
      <c r="Z41" s="66"/>
      <c r="AA41" s="66"/>
      <c r="AB41" s="67"/>
      <c r="AC41" s="79"/>
      <c r="AD41" s="69"/>
      <c r="AE41" s="69"/>
      <c r="AF41" s="69"/>
      <c r="AG41" s="69"/>
      <c r="AH41" s="69"/>
      <c r="AI41" s="69"/>
      <c r="AJ41" s="69"/>
      <c r="AK41" s="69"/>
      <c r="AL41" s="69"/>
      <c r="AM41" s="69"/>
    </row>
    <row r="42" s="0" customFormat="1" ht="16.5" customHeight="1">
      <c r="A42" s="108"/>
      <c r="B42" s="106"/>
      <c r="C42" s="82" t="s">
        <v>27</v>
      </c>
      <c r="D42" s="50">
        <v>29.511999999999997</v>
      </c>
      <c r="E42" s="50">
        <v>29.511999999999997</v>
      </c>
      <c r="F42" s="50">
        <v>29.511999999999997</v>
      </c>
      <c r="G42" s="50">
        <v>55.231999999999999</v>
      </c>
      <c r="H42" s="50">
        <v>55.231999999999999</v>
      </c>
      <c r="I42" s="50">
        <v>55.231999999999999</v>
      </c>
      <c r="J42" s="50">
        <v>74.26400000000001</v>
      </c>
      <c r="K42" s="50">
        <v>79.77300000000001</v>
      </c>
      <c r="L42" s="50">
        <v>79.77300000000001</v>
      </c>
      <c r="M42" s="51">
        <v>79.77300000000001</v>
      </c>
      <c r="N42" s="111">
        <f>M42/B40</f>
        <v>0.1962049289192779</v>
      </c>
      <c r="O42" s="112">
        <f>M42/Q39</f>
        <v>0.61890390553478059</v>
      </c>
      <c r="P42" s="87" t="s">
        <v>33</v>
      </c>
      <c r="Q42" s="116">
        <f>Q39*0.6</f>
        <v>77.336399999999998</v>
      </c>
      <c r="R42" s="55"/>
      <c r="S42" s="75"/>
      <c r="T42" s="75"/>
      <c r="U42" s="65"/>
      <c r="V42" s="65"/>
      <c r="W42" s="65"/>
      <c r="X42" s="65"/>
      <c r="Y42" s="65"/>
      <c r="Z42" s="66"/>
      <c r="AA42" s="66"/>
      <c r="AB42" s="67"/>
      <c r="AC42" s="92"/>
      <c r="AD42" s="93"/>
      <c r="AE42" s="93"/>
      <c r="AF42" s="93"/>
      <c r="AG42" s="93"/>
      <c r="AH42" s="93"/>
      <c r="AI42" s="93"/>
      <c r="AJ42" s="93"/>
      <c r="AK42" s="93"/>
      <c r="AL42" s="93"/>
      <c r="AM42" s="93"/>
    </row>
    <row r="43" ht="15.75" customHeight="1">
      <c r="A43" s="94">
        <v>6</v>
      </c>
      <c r="B43" s="95">
        <v>658.5</v>
      </c>
      <c r="C43" s="28" t="s">
        <v>23</v>
      </c>
      <c r="D43" s="29">
        <v>29.778699999999997</v>
      </c>
      <c r="E43" s="29">
        <v>37.525700000000001</v>
      </c>
      <c r="F43" s="29">
        <v>46.5777</v>
      </c>
      <c r="G43" s="29">
        <v>46.5777</v>
      </c>
      <c r="H43" s="29">
        <v>46.5777</v>
      </c>
      <c r="I43" s="29">
        <v>46.5777</v>
      </c>
      <c r="J43" s="29">
        <v>46.5777</v>
      </c>
      <c r="K43" s="29">
        <v>46.5777</v>
      </c>
      <c r="L43" s="29">
        <v>46.5777</v>
      </c>
      <c r="M43" s="30">
        <v>46.5777</v>
      </c>
      <c r="N43" s="31">
        <f>M43/M45</f>
        <v>0.35298865348413516</v>
      </c>
      <c r="O43" s="96">
        <f>M43/Q45</f>
        <v>0.3536651480637813</v>
      </c>
      <c r="P43" s="33" t="s">
        <v>24</v>
      </c>
      <c r="Q43" s="114">
        <f>Q45*0.35</f>
        <v>46.095000000000006</v>
      </c>
      <c r="R43" s="35">
        <f t="shared" ref="R43:R45" si="8">Q43-M43</f>
        <v>-0.48269999999999413</v>
      </c>
      <c r="S43" s="36"/>
      <c r="T43" s="98"/>
    </row>
    <row r="44" ht="18" customHeight="1">
      <c r="A44" s="99"/>
      <c r="B44" s="100"/>
      <c r="C44" s="40" t="s">
        <v>25</v>
      </c>
      <c r="D44" s="41">
        <v>29.778699999999997</v>
      </c>
      <c r="E44" s="41">
        <v>37.525700000000001</v>
      </c>
      <c r="F44" s="41">
        <v>46.5777</v>
      </c>
      <c r="G44" s="41">
        <v>72.407700000000006</v>
      </c>
      <c r="H44" s="41">
        <v>79.357700000000008</v>
      </c>
      <c r="I44" s="41">
        <v>79.357700000000008</v>
      </c>
      <c r="J44" s="41">
        <v>79.357700000000008</v>
      </c>
      <c r="K44" s="41">
        <v>79.357700000000008</v>
      </c>
      <c r="L44" s="41">
        <v>79.357700000000008</v>
      </c>
      <c r="M44" s="42">
        <v>79.357700000000008</v>
      </c>
      <c r="N44" s="43">
        <f>M44/M45</f>
        <v>0.6014115696266229</v>
      </c>
      <c r="O44" s="44">
        <f>M44/Q45</f>
        <v>0.60256416097190579</v>
      </c>
      <c r="P44" s="45" t="s">
        <v>26</v>
      </c>
      <c r="Q44" s="101">
        <f>Q45*0.6</f>
        <v>79.02000000000001</v>
      </c>
      <c r="R44" s="47">
        <f t="shared" si="8"/>
        <v>-0.33769999999999811</v>
      </c>
      <c r="S44" s="98"/>
      <c r="T44" s="98"/>
    </row>
    <row r="45" ht="15.75" customHeight="1">
      <c r="A45" s="99"/>
      <c r="B45" s="100"/>
      <c r="C45" s="49" t="s">
        <v>27</v>
      </c>
      <c r="D45" s="117">
        <v>29.778699999999997</v>
      </c>
      <c r="E45" s="117">
        <v>37.525700000000001</v>
      </c>
      <c r="F45" s="117">
        <v>46.5777</v>
      </c>
      <c r="G45" s="117">
        <v>72.407700000000006</v>
      </c>
      <c r="H45" s="117">
        <v>79.357700000000008</v>
      </c>
      <c r="I45" s="117">
        <v>79.357700000000008</v>
      </c>
      <c r="J45" s="117">
        <v>98.996700000000004</v>
      </c>
      <c r="K45" s="117">
        <v>105.3524</v>
      </c>
      <c r="L45" s="117">
        <v>129.76240000000001</v>
      </c>
      <c r="M45" s="118">
        <v>131.95240000000001</v>
      </c>
      <c r="N45" s="119">
        <f>M45/B43</f>
        <v>0.20038329536826122</v>
      </c>
      <c r="O45" s="102">
        <f>M45/B43</f>
        <v>0.20038329536826122</v>
      </c>
      <c r="P45" s="54" t="s">
        <v>28</v>
      </c>
      <c r="Q45" s="103">
        <f>B43*0.2</f>
        <v>131.70000000000002</v>
      </c>
      <c r="R45" s="55">
        <f t="shared" si="8"/>
        <v>-0.25239999999999441</v>
      </c>
      <c r="S45" s="98"/>
      <c r="T45" s="98"/>
    </row>
    <row r="46" s="0" customFormat="1" ht="19.5" customHeight="1">
      <c r="A46" s="105" t="s">
        <v>29</v>
      </c>
      <c r="B46" s="106">
        <v>410.57999999999998</v>
      </c>
      <c r="C46" s="58" t="s">
        <v>23</v>
      </c>
      <c r="D46" s="41">
        <v>29.778699999999997</v>
      </c>
      <c r="E46" s="41">
        <v>29.778699999999997</v>
      </c>
      <c r="F46" s="41">
        <v>29.778699999999997</v>
      </c>
      <c r="G46" s="41">
        <v>29.778699999999997</v>
      </c>
      <c r="H46" s="41">
        <v>29.778699999999997</v>
      </c>
      <c r="I46" s="41">
        <v>29.778699999999997</v>
      </c>
      <c r="J46" s="41">
        <v>29.778699999999997</v>
      </c>
      <c r="K46" s="41">
        <v>29.778699999999997</v>
      </c>
      <c r="L46" s="41">
        <v>29.778699999999997</v>
      </c>
      <c r="M46" s="42">
        <v>29.778699999999997</v>
      </c>
      <c r="N46" s="43">
        <f>M46/M48</f>
        <v>0.36491984402610672</v>
      </c>
      <c r="O46" s="60"/>
      <c r="P46" s="61"/>
      <c r="Q46" s="107"/>
      <c r="R46" s="47"/>
      <c r="S46" s="63">
        <f>B46/B43</f>
        <v>0.62350797266514801</v>
      </c>
      <c r="T46" s="64"/>
      <c r="U46" s="65"/>
      <c r="V46" s="65"/>
      <c r="W46" s="65"/>
      <c r="X46" s="65"/>
      <c r="Y46" s="65"/>
      <c r="Z46" s="65"/>
      <c r="AA46" s="66"/>
      <c r="AB46" s="67"/>
      <c r="AC46" s="68"/>
      <c r="AD46" s="69"/>
      <c r="AE46" s="69"/>
      <c r="AF46" s="69"/>
      <c r="AG46" s="69"/>
      <c r="AH46" s="69"/>
      <c r="AI46" s="69"/>
      <c r="AJ46" s="69"/>
      <c r="AK46" s="69"/>
      <c r="AL46" s="69"/>
      <c r="AM46" s="69"/>
    </row>
    <row r="47" s="0" customFormat="1" ht="15.75" customHeight="1">
      <c r="A47" s="108"/>
      <c r="B47" s="106"/>
      <c r="C47" s="40" t="s">
        <v>30</v>
      </c>
      <c r="D47" s="41">
        <v>29.778699999999997</v>
      </c>
      <c r="E47" s="41">
        <v>29.778699999999997</v>
      </c>
      <c r="F47" s="41">
        <v>29.778699999999997</v>
      </c>
      <c r="G47" s="41">
        <v>55.608699999999999</v>
      </c>
      <c r="H47" s="41">
        <v>55.608699999999999</v>
      </c>
      <c r="I47" s="41">
        <v>55.608699999999999</v>
      </c>
      <c r="J47" s="41">
        <v>55.608699999999999</v>
      </c>
      <c r="K47" s="41">
        <v>55.608699999999999</v>
      </c>
      <c r="L47" s="41">
        <v>55.608699999999999</v>
      </c>
      <c r="M47" s="42">
        <v>55.608699999999999</v>
      </c>
      <c r="N47" s="43">
        <f>M47/M48</f>
        <v>0.68145077288446321</v>
      </c>
      <c r="O47" s="71">
        <f>M47/Q45</f>
        <v>0.42223766135155649</v>
      </c>
      <c r="P47" s="72" t="s">
        <v>31</v>
      </c>
      <c r="Q47" s="110">
        <f>Q45*0.24</f>
        <v>31.608000000000004</v>
      </c>
      <c r="R47" s="74">
        <f t="shared" si="6"/>
        <v>24.000699999999995</v>
      </c>
      <c r="S47" s="75"/>
      <c r="T47" s="76">
        <f>Q45*T7/100</f>
        <v>41.498670000000011</v>
      </c>
      <c r="U47" s="65"/>
      <c r="V47" s="65"/>
      <c r="W47" s="65"/>
      <c r="X47" s="65"/>
      <c r="Y47" s="65"/>
      <c r="Z47" s="66"/>
      <c r="AA47" s="66"/>
      <c r="AB47" s="67"/>
      <c r="AC47" s="79"/>
      <c r="AD47" s="69"/>
      <c r="AE47" s="69"/>
      <c r="AF47" s="69"/>
      <c r="AG47" s="69"/>
      <c r="AH47" s="69"/>
      <c r="AI47" s="69"/>
      <c r="AJ47" s="69"/>
      <c r="AK47" s="69"/>
      <c r="AL47" s="69"/>
      <c r="AM47" s="69"/>
    </row>
    <row r="48" s="0" customFormat="1" ht="16.5" customHeight="1">
      <c r="A48" s="108"/>
      <c r="B48" s="106"/>
      <c r="C48" s="82" t="s">
        <v>27</v>
      </c>
      <c r="D48" s="50">
        <v>29.778699999999997</v>
      </c>
      <c r="E48" s="50">
        <v>29.778699999999997</v>
      </c>
      <c r="F48" s="50">
        <v>29.778699999999997</v>
      </c>
      <c r="G48" s="50">
        <v>55.608699999999999</v>
      </c>
      <c r="H48" s="50">
        <v>55.608699999999999</v>
      </c>
      <c r="I48" s="50">
        <v>55.608699999999999</v>
      </c>
      <c r="J48" s="50">
        <v>75.247699999999995</v>
      </c>
      <c r="K48" s="50">
        <v>81.603399999999993</v>
      </c>
      <c r="L48" s="50">
        <v>81.603399999999993</v>
      </c>
      <c r="M48" s="51">
        <v>81.603399999999993</v>
      </c>
      <c r="N48" s="111">
        <f>M48/B46</f>
        <v>0.19875152223683568</v>
      </c>
      <c r="O48" s="112">
        <f>M48/Q45</f>
        <v>0.6196157934700075</v>
      </c>
      <c r="P48" s="87" t="s">
        <v>33</v>
      </c>
      <c r="Q48" s="113">
        <f>Q45*0.6</f>
        <v>79.02000000000001</v>
      </c>
      <c r="R48" s="55"/>
      <c r="S48" s="75"/>
      <c r="T48" s="75"/>
      <c r="U48" s="65"/>
      <c r="V48" s="65"/>
      <c r="W48" s="65"/>
      <c r="X48" s="65"/>
      <c r="Y48" s="65"/>
      <c r="Z48" s="66"/>
      <c r="AA48" s="66"/>
      <c r="AB48" s="67"/>
      <c r="AC48" s="92"/>
      <c r="AD48" s="93"/>
      <c r="AE48" s="93"/>
      <c r="AF48" s="93"/>
      <c r="AG48" s="93"/>
      <c r="AH48" s="93"/>
      <c r="AI48" s="93"/>
      <c r="AJ48" s="93"/>
      <c r="AK48" s="93"/>
      <c r="AL48" s="93"/>
      <c r="AM48" s="93"/>
    </row>
    <row r="49" ht="15.75" customHeight="1">
      <c r="A49" s="120">
        <v>7</v>
      </c>
      <c r="B49" s="95">
        <v>664.69000000000005</v>
      </c>
      <c r="C49" s="28" t="s">
        <v>23</v>
      </c>
      <c r="D49" s="29">
        <v>30.241999999999997</v>
      </c>
      <c r="E49" s="29">
        <v>38.183</v>
      </c>
      <c r="F49" s="29">
        <v>47.585000000000001</v>
      </c>
      <c r="G49" s="29">
        <v>47.585000000000001</v>
      </c>
      <c r="H49" s="29">
        <v>47.585000000000001</v>
      </c>
      <c r="I49" s="29">
        <v>47.585000000000001</v>
      </c>
      <c r="J49" s="29">
        <v>47.585000000000001</v>
      </c>
      <c r="K49" s="29">
        <v>47.585000000000001</v>
      </c>
      <c r="L49" s="29">
        <v>47.585000000000001</v>
      </c>
      <c r="M49" s="30">
        <v>47.585000000000001</v>
      </c>
      <c r="N49" s="31">
        <f>M49/M51</f>
        <v>0.35484977516610861</v>
      </c>
      <c r="O49" s="96">
        <f>M49/Q51</f>
        <v>0.35794881824609964</v>
      </c>
      <c r="P49" s="33" t="s">
        <v>24</v>
      </c>
      <c r="Q49" s="114">
        <f>Q51*0.35</f>
        <v>46.528300000000002</v>
      </c>
      <c r="R49" s="35">
        <f t="shared" ref="R49:R51" si="9">Q49-M49</f>
        <v>-1.0566999999999993</v>
      </c>
      <c r="S49" s="36"/>
      <c r="T49" s="98"/>
    </row>
    <row r="50" ht="15.75" customHeight="1">
      <c r="A50" s="121"/>
      <c r="B50" s="100"/>
      <c r="C50" s="40" t="s">
        <v>25</v>
      </c>
      <c r="D50" s="41">
        <v>30.241999999999997</v>
      </c>
      <c r="E50" s="41">
        <v>38.183</v>
      </c>
      <c r="F50" s="41">
        <v>47.585000000000001</v>
      </c>
      <c r="G50" s="41">
        <v>73.545000000000002</v>
      </c>
      <c r="H50" s="41">
        <v>80.465000000000003</v>
      </c>
      <c r="I50" s="41">
        <v>80.465000000000003</v>
      </c>
      <c r="J50" s="41">
        <v>80.465000000000003</v>
      </c>
      <c r="K50" s="41">
        <v>80.465000000000003</v>
      </c>
      <c r="L50" s="41">
        <v>80.465000000000003</v>
      </c>
      <c r="M50" s="42">
        <v>80.465000000000003</v>
      </c>
      <c r="N50" s="43">
        <f>M50/M51</f>
        <v>0.60004176019209687</v>
      </c>
      <c r="O50" s="44">
        <f>M50/Q51</f>
        <v>0.60528216160917114</v>
      </c>
      <c r="P50" s="45" t="s">
        <v>26</v>
      </c>
      <c r="Q50" s="101">
        <f>Q51*0.6</f>
        <v>79.762800000000013</v>
      </c>
      <c r="R50" s="47">
        <f t="shared" si="9"/>
        <v>-0.70219999999999061</v>
      </c>
      <c r="S50" s="98"/>
      <c r="T50" s="98"/>
    </row>
    <row r="51" ht="15.75" customHeight="1">
      <c r="A51" s="121"/>
      <c r="B51" s="100"/>
      <c r="C51" s="49" t="s">
        <v>27</v>
      </c>
      <c r="D51" s="50">
        <v>30.241999999999997</v>
      </c>
      <c r="E51" s="50">
        <v>38.183</v>
      </c>
      <c r="F51" s="50">
        <v>47.585000000000001</v>
      </c>
      <c r="G51" s="50">
        <v>73.545000000000002</v>
      </c>
      <c r="H51" s="50">
        <v>80.465000000000003</v>
      </c>
      <c r="I51" s="50">
        <v>80.465000000000003</v>
      </c>
      <c r="J51" s="50">
        <v>100.59800000000001</v>
      </c>
      <c r="K51" s="50">
        <v>107.63900000000001</v>
      </c>
      <c r="L51" s="50">
        <v>131.88900000000001</v>
      </c>
      <c r="M51" s="51">
        <v>134.09900000000002</v>
      </c>
      <c r="N51" s="52">
        <f>M51/B49</f>
        <v>0.20174667890294726</v>
      </c>
      <c r="O51" s="102">
        <f>M51/B49</f>
        <v>0.20174667890294726</v>
      </c>
      <c r="P51" s="54" t="s">
        <v>28</v>
      </c>
      <c r="Q51" s="103">
        <f>B49*0.2</f>
        <v>132.93800000000002</v>
      </c>
      <c r="R51" s="55">
        <f t="shared" si="9"/>
        <v>-1.1610000000000014</v>
      </c>
      <c r="S51" s="104"/>
      <c r="T51" s="98"/>
    </row>
    <row r="52" s="0" customFormat="1" ht="19.5" customHeight="1">
      <c r="A52" s="105" t="s">
        <v>29</v>
      </c>
      <c r="B52" s="106">
        <v>431.39999999999998</v>
      </c>
      <c r="C52" s="58" t="s">
        <v>23</v>
      </c>
      <c r="D52" s="41">
        <v>29.581999999999997</v>
      </c>
      <c r="E52" s="41">
        <v>29.581999999999997</v>
      </c>
      <c r="F52" s="41">
        <v>29.581999999999997</v>
      </c>
      <c r="G52" s="41">
        <v>29.581999999999997</v>
      </c>
      <c r="H52" s="41">
        <v>29.581999999999997</v>
      </c>
      <c r="I52" s="41">
        <v>29.581999999999997</v>
      </c>
      <c r="J52" s="41">
        <v>29.581999999999997</v>
      </c>
      <c r="K52" s="41">
        <v>29.581999999999997</v>
      </c>
      <c r="L52" s="41">
        <v>29.581999999999997</v>
      </c>
      <c r="M52" s="42">
        <v>29.581999999999997</v>
      </c>
      <c r="N52" s="43">
        <f>M52/M54</f>
        <v>0.35763334784080464</v>
      </c>
      <c r="O52" s="60"/>
      <c r="P52" s="61"/>
      <c r="Q52" s="107"/>
      <c r="R52" s="47"/>
      <c r="S52" s="63">
        <f>B52/B49</f>
        <v>0.64902435721915475</v>
      </c>
      <c r="T52" s="64"/>
      <c r="U52" s="65"/>
      <c r="V52" s="65"/>
      <c r="W52" s="65"/>
      <c r="X52" s="65"/>
      <c r="Y52" s="65"/>
      <c r="Z52" s="65"/>
      <c r="AA52" s="66"/>
      <c r="AB52" s="67"/>
      <c r="AC52" s="68"/>
      <c r="AD52" s="69"/>
      <c r="AE52" s="69"/>
      <c r="AF52" s="69"/>
      <c r="AG52" s="69"/>
      <c r="AH52" s="69"/>
      <c r="AI52" s="69"/>
      <c r="AJ52" s="69"/>
      <c r="AK52" s="69"/>
      <c r="AL52" s="69"/>
      <c r="AM52" s="69"/>
    </row>
    <row r="53" s="0" customFormat="1" ht="15.75" customHeight="1">
      <c r="A53" s="108"/>
      <c r="B53" s="106"/>
      <c r="C53" s="40" t="s">
        <v>30</v>
      </c>
      <c r="D53" s="41">
        <v>29.581999999999997</v>
      </c>
      <c r="E53" s="41">
        <v>29.581999999999997</v>
      </c>
      <c r="F53" s="41">
        <v>29.581999999999997</v>
      </c>
      <c r="G53" s="41">
        <v>55.542000000000002</v>
      </c>
      <c r="H53" s="41">
        <v>55.542000000000002</v>
      </c>
      <c r="I53" s="41">
        <v>55.542000000000002</v>
      </c>
      <c r="J53" s="41">
        <v>55.542000000000002</v>
      </c>
      <c r="K53" s="41">
        <v>55.542000000000002</v>
      </c>
      <c r="L53" s="41">
        <v>55.542000000000002</v>
      </c>
      <c r="M53" s="42">
        <v>55.542000000000002</v>
      </c>
      <c r="N53" s="43">
        <f>M53/M54</f>
        <v>0.67147831133033509</v>
      </c>
      <c r="O53" s="71">
        <f>M53/Q51</f>
        <v>0.41780378823210818</v>
      </c>
      <c r="P53" s="72" t="s">
        <v>31</v>
      </c>
      <c r="Q53" s="110">
        <f>Q51*0.24</f>
        <v>31.905120000000004</v>
      </c>
      <c r="R53" s="74">
        <f>M53-Q53</f>
        <v>23.636879999999998</v>
      </c>
      <c r="S53" s="75"/>
      <c r="T53" s="76">
        <f>Q51*T7/100</f>
        <v>41.888763800000007</v>
      </c>
      <c r="U53" s="65"/>
      <c r="V53" s="65"/>
      <c r="W53" s="65"/>
      <c r="X53" s="65"/>
      <c r="Y53" s="65"/>
      <c r="Z53" s="66"/>
      <c r="AA53" s="66"/>
      <c r="AB53" s="67"/>
      <c r="AC53" s="79"/>
      <c r="AD53" s="69"/>
      <c r="AE53" s="69"/>
      <c r="AF53" s="69"/>
      <c r="AG53" s="69"/>
      <c r="AH53" s="69"/>
      <c r="AI53" s="69"/>
      <c r="AJ53" s="69"/>
      <c r="AK53" s="69"/>
      <c r="AL53" s="69"/>
      <c r="AM53" s="69"/>
    </row>
    <row r="54" s="0" customFormat="1" ht="16.5" customHeight="1">
      <c r="A54" s="108"/>
      <c r="B54" s="106"/>
      <c r="C54" s="82" t="s">
        <v>27</v>
      </c>
      <c r="D54" s="50">
        <v>29.581999999999997</v>
      </c>
      <c r="E54" s="50">
        <v>29.581999999999997</v>
      </c>
      <c r="F54" s="50">
        <v>29.581999999999997</v>
      </c>
      <c r="G54" s="50">
        <v>55.542000000000002</v>
      </c>
      <c r="H54" s="50">
        <v>55.542000000000002</v>
      </c>
      <c r="I54" s="50">
        <v>55.542000000000002</v>
      </c>
      <c r="J54" s="50">
        <v>75.675000000000011</v>
      </c>
      <c r="K54" s="50">
        <v>82.716000000000008</v>
      </c>
      <c r="L54" s="50">
        <v>82.716000000000008</v>
      </c>
      <c r="M54" s="51">
        <v>82.716000000000008</v>
      </c>
      <c r="N54" s="111">
        <f>M54/B52</f>
        <v>0.19173852573018083</v>
      </c>
      <c r="O54" s="112">
        <f>M54/Q51</f>
        <v>0.6222148670808948</v>
      </c>
      <c r="P54" s="87" t="s">
        <v>33</v>
      </c>
      <c r="Q54" s="113">
        <f>Q51*0.6</f>
        <v>79.762800000000013</v>
      </c>
      <c r="R54" s="47"/>
      <c r="S54" s="75"/>
      <c r="T54" s="75"/>
      <c r="U54" s="65"/>
      <c r="V54" s="65"/>
      <c r="W54" s="65"/>
      <c r="X54" s="65"/>
      <c r="Y54" s="65"/>
      <c r="Z54" s="66"/>
      <c r="AA54" s="66"/>
      <c r="AB54" s="67"/>
      <c r="AC54" s="92"/>
      <c r="AD54" s="93"/>
      <c r="AE54" s="93"/>
      <c r="AF54" s="93"/>
      <c r="AG54" s="93"/>
      <c r="AH54" s="93"/>
      <c r="AI54" s="93"/>
      <c r="AJ54" s="93"/>
      <c r="AK54" s="93"/>
      <c r="AL54" s="93"/>
      <c r="AM54" s="93"/>
    </row>
    <row r="55" ht="15.75" customHeight="1">
      <c r="A55" s="94">
        <v>8</v>
      </c>
      <c r="B55" s="95">
        <v>702.46000000000004</v>
      </c>
      <c r="C55" s="28" t="s">
        <v>23</v>
      </c>
      <c r="D55" s="29">
        <v>31.374999999999996</v>
      </c>
      <c r="E55" s="29">
        <v>40.690999999999995</v>
      </c>
      <c r="F55" s="29">
        <v>49.684999999999995</v>
      </c>
      <c r="G55" s="29">
        <v>49.684999999999995</v>
      </c>
      <c r="H55" s="29">
        <v>49.684999999999995</v>
      </c>
      <c r="I55" s="29">
        <v>49.684999999999995</v>
      </c>
      <c r="J55" s="29">
        <v>49.684999999999995</v>
      </c>
      <c r="K55" s="29">
        <v>49.684999999999995</v>
      </c>
      <c r="L55" s="29">
        <v>49.684999999999995</v>
      </c>
      <c r="M55" s="30">
        <v>49.684999999999995</v>
      </c>
      <c r="N55" s="31">
        <f>M55/M57</f>
        <v>0.35120271999208313</v>
      </c>
      <c r="O55" s="96">
        <f>M55/Q57</f>
        <v>0.35365002989494054</v>
      </c>
      <c r="P55" s="33" t="s">
        <v>24</v>
      </c>
      <c r="Q55" s="114">
        <f>Q57*0.35</f>
        <v>49.172200000000004</v>
      </c>
      <c r="R55" s="35">
        <f t="shared" ref="R55:R57" si="10">Q55-M55</f>
        <v>-0.51279999999999148</v>
      </c>
      <c r="S55" s="36"/>
      <c r="T55" s="98"/>
    </row>
    <row r="56" ht="15.75" customHeight="1">
      <c r="A56" s="99"/>
      <c r="B56" s="100"/>
      <c r="C56" s="40" t="s">
        <v>25</v>
      </c>
      <c r="D56" s="41">
        <v>31.374999999999996</v>
      </c>
      <c r="E56" s="41">
        <v>40.690999999999995</v>
      </c>
      <c r="F56" s="41">
        <v>49.684999999999995</v>
      </c>
      <c r="G56" s="41">
        <v>76.465000000000003</v>
      </c>
      <c r="H56" s="41">
        <v>84.965000000000003</v>
      </c>
      <c r="I56" s="41">
        <v>84.965000000000003</v>
      </c>
      <c r="J56" s="41">
        <v>84.965000000000003</v>
      </c>
      <c r="K56" s="41">
        <v>84.965000000000003</v>
      </c>
      <c r="L56" s="41">
        <v>84.965000000000003</v>
      </c>
      <c r="M56" s="42">
        <v>84.965000000000003</v>
      </c>
      <c r="N56" s="43">
        <f>M56/M57</f>
        <v>0.60058245152716816</v>
      </c>
      <c r="O56" s="44">
        <f>M56/Q57</f>
        <v>0.60476753124733074</v>
      </c>
      <c r="P56" s="45" t="s">
        <v>26</v>
      </c>
      <c r="Q56" s="107">
        <f>Q57*0.6</f>
        <v>84.295200000000008</v>
      </c>
      <c r="R56" s="47">
        <f t="shared" si="10"/>
        <v>-0.66979999999999507</v>
      </c>
      <c r="S56" s="98"/>
      <c r="T56" s="98"/>
    </row>
    <row r="57" ht="15.75" customHeight="1">
      <c r="A57" s="99"/>
      <c r="B57" s="100"/>
      <c r="C57" s="49" t="s">
        <v>27</v>
      </c>
      <c r="D57" s="50">
        <v>31.374999999999996</v>
      </c>
      <c r="E57" s="50">
        <v>40.690999999999995</v>
      </c>
      <c r="F57" s="50">
        <v>49.684999999999995</v>
      </c>
      <c r="G57" s="50">
        <v>76.465000000000003</v>
      </c>
      <c r="H57" s="50">
        <v>84.965000000000003</v>
      </c>
      <c r="I57" s="50">
        <v>84.965000000000003</v>
      </c>
      <c r="J57" s="50">
        <v>105.745</v>
      </c>
      <c r="K57" s="50">
        <v>114.88600000000001</v>
      </c>
      <c r="L57" s="50">
        <v>139.268</v>
      </c>
      <c r="M57" s="51">
        <v>141.471</v>
      </c>
      <c r="N57" s="52">
        <f>M57/B55</f>
        <v>0.20139367366113373</v>
      </c>
      <c r="O57" s="102">
        <f>M57/B55</f>
        <v>0.20139367366113373</v>
      </c>
      <c r="P57" s="54" t="s">
        <v>28</v>
      </c>
      <c r="Q57" s="103">
        <f>B55*0.2</f>
        <v>140.49200000000002</v>
      </c>
      <c r="R57" s="55">
        <f t="shared" si="10"/>
        <v>-0.97899999999998499</v>
      </c>
      <c r="S57" s="98"/>
      <c r="T57" s="98"/>
    </row>
    <row r="58" s="0" customFormat="1" ht="19.5" customHeight="1">
      <c r="A58" s="122" t="s">
        <v>29</v>
      </c>
      <c r="B58" s="106">
        <v>456.92000000000002</v>
      </c>
      <c r="C58" s="58" t="s">
        <v>23</v>
      </c>
      <c r="D58" s="41">
        <v>31.374999999999996</v>
      </c>
      <c r="E58" s="41">
        <v>31.374999999999996</v>
      </c>
      <c r="F58" s="41">
        <v>31.374999999999996</v>
      </c>
      <c r="G58" s="41">
        <v>31.374999999999996</v>
      </c>
      <c r="H58" s="41">
        <v>31.374999999999996</v>
      </c>
      <c r="I58" s="41">
        <v>31.374999999999996</v>
      </c>
      <c r="J58" s="41">
        <v>31.374999999999996</v>
      </c>
      <c r="K58" s="41">
        <v>31.374999999999996</v>
      </c>
      <c r="L58" s="41">
        <v>31.374999999999996</v>
      </c>
      <c r="M58" s="42">
        <v>31.374999999999996</v>
      </c>
      <c r="N58" s="43">
        <f>M58/M60</f>
        <v>0.35622644080112625</v>
      </c>
      <c r="O58" s="60"/>
      <c r="P58" s="61"/>
      <c r="Q58" s="107"/>
      <c r="R58" s="47"/>
      <c r="S58" s="63">
        <f>B58/B55</f>
        <v>0.6504569655211685</v>
      </c>
      <c r="T58" s="64"/>
      <c r="U58" s="65"/>
      <c r="V58" s="65"/>
      <c r="W58" s="65"/>
      <c r="X58" s="65"/>
      <c r="Y58" s="65"/>
      <c r="Z58" s="65"/>
      <c r="AA58" s="66"/>
      <c r="AB58" s="67"/>
      <c r="AC58" s="68"/>
      <c r="AD58" s="69"/>
      <c r="AE58" s="69"/>
      <c r="AF58" s="69"/>
      <c r="AG58" s="69"/>
      <c r="AH58" s="69"/>
      <c r="AI58" s="69"/>
      <c r="AJ58" s="69"/>
      <c r="AK58" s="69"/>
      <c r="AL58" s="69"/>
      <c r="AM58" s="69"/>
    </row>
    <row r="59" s="0" customFormat="1" ht="15.75" customHeight="1">
      <c r="A59" s="123"/>
      <c r="B59" s="106"/>
      <c r="C59" s="40" t="s">
        <v>30</v>
      </c>
      <c r="D59" s="41">
        <v>31.374999999999996</v>
      </c>
      <c r="E59" s="41">
        <v>31.374999999999996</v>
      </c>
      <c r="F59" s="41">
        <v>31.374999999999996</v>
      </c>
      <c r="G59" s="41">
        <v>58.155000000000001</v>
      </c>
      <c r="H59" s="41">
        <v>58.155000000000001</v>
      </c>
      <c r="I59" s="41">
        <v>58.155000000000001</v>
      </c>
      <c r="J59" s="41">
        <v>58.155000000000001</v>
      </c>
      <c r="K59" s="41">
        <v>58.155000000000001</v>
      </c>
      <c r="L59" s="41">
        <v>58.155000000000001</v>
      </c>
      <c r="M59" s="42">
        <v>58.155000000000001</v>
      </c>
      <c r="N59" s="43">
        <f>M59/M60</f>
        <v>0.66028202915663736</v>
      </c>
      <c r="O59" s="71">
        <f>M59/Q57</f>
        <v>0.41393816017993901</v>
      </c>
      <c r="P59" s="72" t="s">
        <v>31</v>
      </c>
      <c r="Q59" s="110">
        <f>Q57*0.24</f>
        <v>33.71808</v>
      </c>
      <c r="R59" s="74">
        <f>M59-Q59</f>
        <v>24.436920000000001</v>
      </c>
      <c r="S59" s="75"/>
      <c r="T59" s="76">
        <f>Q57*T7/100</f>
        <v>44.269029200000006</v>
      </c>
      <c r="U59" s="65"/>
      <c r="V59" s="65"/>
      <c r="W59" s="65"/>
      <c r="X59" s="65"/>
      <c r="Y59" s="65"/>
      <c r="Z59" s="66"/>
      <c r="AA59" s="66"/>
      <c r="AB59" s="67"/>
      <c r="AC59" s="79"/>
      <c r="AD59" s="69"/>
      <c r="AE59" s="69"/>
      <c r="AF59" s="69"/>
      <c r="AG59" s="69"/>
      <c r="AH59" s="69"/>
      <c r="AI59" s="69"/>
      <c r="AJ59" s="69"/>
      <c r="AK59" s="69"/>
      <c r="AL59" s="69"/>
      <c r="AM59" s="69"/>
    </row>
    <row r="60" s="0" customFormat="1" ht="16.5" customHeight="1">
      <c r="A60" s="123"/>
      <c r="B60" s="106"/>
      <c r="C60" s="82" t="s">
        <v>27</v>
      </c>
      <c r="D60" s="50">
        <v>31.374999999999996</v>
      </c>
      <c r="E60" s="50">
        <v>31.374999999999996</v>
      </c>
      <c r="F60" s="50">
        <v>31.374999999999996</v>
      </c>
      <c r="G60" s="50">
        <v>58.155000000000001</v>
      </c>
      <c r="H60" s="50">
        <v>58.155000000000001</v>
      </c>
      <c r="I60" s="50">
        <v>58.155000000000001</v>
      </c>
      <c r="J60" s="50">
        <v>78.935000000000002</v>
      </c>
      <c r="K60" s="50">
        <v>88.076000000000008</v>
      </c>
      <c r="L60" s="50">
        <v>88.076000000000008</v>
      </c>
      <c r="M60" s="51">
        <v>88.076000000000008</v>
      </c>
      <c r="N60" s="111">
        <f>M60/B58</f>
        <v>0.19276022060754619</v>
      </c>
      <c r="O60" s="112">
        <f>M60/Q57</f>
        <v>0.62691114084787747</v>
      </c>
      <c r="P60" s="87" t="s">
        <v>33</v>
      </c>
      <c r="Q60" s="113">
        <f>Q57*0.6</f>
        <v>84.295200000000008</v>
      </c>
      <c r="R60" s="47"/>
      <c r="S60" s="75"/>
      <c r="T60" s="75"/>
      <c r="U60" s="65"/>
      <c r="V60" s="65"/>
      <c r="W60" s="65"/>
      <c r="X60" s="65"/>
      <c r="Y60" s="65"/>
      <c r="Z60" s="66"/>
      <c r="AA60" s="66"/>
      <c r="AB60" s="67"/>
      <c r="AC60" s="92"/>
      <c r="AD60" s="93"/>
      <c r="AE60" s="93"/>
      <c r="AF60" s="93"/>
      <c r="AG60" s="93"/>
      <c r="AH60" s="93"/>
      <c r="AI60" s="93"/>
      <c r="AJ60" s="93"/>
      <c r="AK60" s="93"/>
      <c r="AL60" s="93"/>
      <c r="AM60" s="93"/>
    </row>
    <row r="61" ht="15.75" customHeight="1">
      <c r="A61" s="94">
        <v>9</v>
      </c>
      <c r="B61" s="95">
        <v>716.70000000000005</v>
      </c>
      <c r="C61" s="28" t="s">
        <v>23</v>
      </c>
      <c r="D61" s="29">
        <v>30.358999999999995</v>
      </c>
      <c r="E61" s="29">
        <v>39.669999999999995</v>
      </c>
      <c r="F61" s="29">
        <v>50.836999999999996</v>
      </c>
      <c r="G61" s="29">
        <v>50.836999999999996</v>
      </c>
      <c r="H61" s="29">
        <v>50.836999999999996</v>
      </c>
      <c r="I61" s="29">
        <v>50.836999999999996</v>
      </c>
      <c r="J61" s="29">
        <v>50.836999999999996</v>
      </c>
      <c r="K61" s="29">
        <v>50.836999999999996</v>
      </c>
      <c r="L61" s="29">
        <v>50.836999999999996</v>
      </c>
      <c r="M61" s="30">
        <v>50.836999999999996</v>
      </c>
      <c r="N61" s="31">
        <f>M61/M63</f>
        <v>0.35384808135366708</v>
      </c>
      <c r="O61" s="96">
        <f>M61/Q63</f>
        <v>0.35466024836054133</v>
      </c>
      <c r="P61" s="33" t="s">
        <v>24</v>
      </c>
      <c r="Q61" s="114">
        <f>Q63*0.35</f>
        <v>50.168999999999997</v>
      </c>
      <c r="R61" s="35">
        <f t="shared" ref="R61:R63" si="11">Q61-M61</f>
        <v>-0.66799999999999926</v>
      </c>
      <c r="S61" s="36"/>
      <c r="T61" s="98"/>
    </row>
    <row r="62" ht="15.75" customHeight="1">
      <c r="A62" s="99"/>
      <c r="B62" s="100"/>
      <c r="C62" s="40" t="s">
        <v>25</v>
      </c>
      <c r="D62" s="41">
        <v>30.358999999999995</v>
      </c>
      <c r="E62" s="41">
        <v>39.669999999999995</v>
      </c>
      <c r="F62" s="41">
        <v>50.836999999999996</v>
      </c>
      <c r="G62" s="41">
        <v>78.695999999999998</v>
      </c>
      <c r="H62" s="41">
        <v>86.305999999999997</v>
      </c>
      <c r="I62" s="41">
        <v>86.305999999999997</v>
      </c>
      <c r="J62" s="41">
        <v>86.305999999999997</v>
      </c>
      <c r="K62" s="41">
        <v>86.305999999999997</v>
      </c>
      <c r="L62" s="41">
        <v>86.305999999999997</v>
      </c>
      <c r="M62" s="42">
        <v>86.305999999999997</v>
      </c>
      <c r="N62" s="43">
        <f>M62/M63</f>
        <v>0.60072806242125987</v>
      </c>
      <c r="O62" s="44">
        <f>M62/Q63</f>
        <v>0.6021068787498256</v>
      </c>
      <c r="P62" s="45" t="s">
        <v>26</v>
      </c>
      <c r="Q62" s="107">
        <f>Q63*0.6</f>
        <v>86.004000000000005</v>
      </c>
      <c r="R62" s="47">
        <f t="shared" si="11"/>
        <v>-0.3019999999999925</v>
      </c>
      <c r="S62" s="98"/>
      <c r="T62" s="98"/>
    </row>
    <row r="63" ht="15.75" customHeight="1">
      <c r="A63" s="99"/>
      <c r="B63" s="100"/>
      <c r="C63" s="49" t="s">
        <v>27</v>
      </c>
      <c r="D63" s="50">
        <v>30.358999999999995</v>
      </c>
      <c r="E63" s="50">
        <v>39.669999999999995</v>
      </c>
      <c r="F63" s="50">
        <v>50.836999999999996</v>
      </c>
      <c r="G63" s="50">
        <v>78.695999999999998</v>
      </c>
      <c r="H63" s="50">
        <v>86.305999999999997</v>
      </c>
      <c r="I63" s="50">
        <v>86.305999999999997</v>
      </c>
      <c r="J63" s="50">
        <v>108.539</v>
      </c>
      <c r="K63" s="50">
        <v>116.27800000000001</v>
      </c>
      <c r="L63" s="50">
        <v>141.489</v>
      </c>
      <c r="M63" s="51">
        <v>143.66900000000001</v>
      </c>
      <c r="N63" s="52">
        <f>M63/B61</f>
        <v>0.20045904841635273</v>
      </c>
      <c r="O63" s="102">
        <f>M63/B61</f>
        <v>0.20045904841635273</v>
      </c>
      <c r="P63" s="54" t="s">
        <v>28</v>
      </c>
      <c r="Q63" s="124">
        <f>B61*0.2</f>
        <v>143.34</v>
      </c>
      <c r="R63" s="55">
        <f t="shared" si="11"/>
        <v>-0.32900000000000773</v>
      </c>
      <c r="S63" s="104"/>
      <c r="T63" s="98"/>
    </row>
    <row r="64" s="0" customFormat="1" ht="19.5" customHeight="1">
      <c r="A64" s="122" t="s">
        <v>29</v>
      </c>
      <c r="B64" s="106">
        <v>469.69999999999999</v>
      </c>
      <c r="C64" s="58" t="s">
        <v>23</v>
      </c>
      <c r="D64" s="41">
        <v>30.358999999999995</v>
      </c>
      <c r="E64" s="41">
        <v>30.358999999999995</v>
      </c>
      <c r="F64" s="41">
        <v>30.358999999999995</v>
      </c>
      <c r="G64" s="41">
        <v>30.358999999999995</v>
      </c>
      <c r="H64" s="41">
        <v>30.358999999999995</v>
      </c>
      <c r="I64" s="41">
        <v>30.358999999999995</v>
      </c>
      <c r="J64" s="41">
        <v>30.358999999999995</v>
      </c>
      <c r="K64" s="41">
        <v>30.358999999999995</v>
      </c>
      <c r="L64" s="41">
        <v>30.358999999999995</v>
      </c>
      <c r="M64" s="42">
        <v>30.358999999999995</v>
      </c>
      <c r="N64" s="43">
        <f>M64/M66</f>
        <v>0.3442453792947045</v>
      </c>
      <c r="O64" s="60"/>
      <c r="P64" s="61"/>
      <c r="Q64" s="107"/>
      <c r="R64" s="47"/>
      <c r="S64" s="63">
        <f>B64/B61</f>
        <v>0.65536486675038363</v>
      </c>
      <c r="T64" s="64"/>
      <c r="U64" s="65"/>
      <c r="V64" s="65"/>
      <c r="W64" s="65"/>
      <c r="X64" s="65"/>
      <c r="Y64" s="65"/>
      <c r="Z64" s="65"/>
      <c r="AA64" s="66"/>
      <c r="AB64" s="67"/>
      <c r="AC64" s="68"/>
      <c r="AD64" s="69"/>
      <c r="AE64" s="69"/>
      <c r="AF64" s="69"/>
      <c r="AG64" s="69"/>
      <c r="AH64" s="69"/>
      <c r="AI64" s="69"/>
      <c r="AJ64" s="69"/>
      <c r="AK64" s="69"/>
      <c r="AL64" s="69"/>
      <c r="AM64" s="69"/>
    </row>
    <row r="65" s="0" customFormat="1" ht="15.75" customHeight="1">
      <c r="A65" s="123"/>
      <c r="B65" s="106"/>
      <c r="C65" s="40" t="s">
        <v>30</v>
      </c>
      <c r="D65" s="41">
        <v>30.358999999999995</v>
      </c>
      <c r="E65" s="41">
        <v>30.358999999999995</v>
      </c>
      <c r="F65" s="41">
        <v>30.358999999999995</v>
      </c>
      <c r="G65" s="41">
        <v>58.217999999999996</v>
      </c>
      <c r="H65" s="41">
        <v>58.217999999999996</v>
      </c>
      <c r="I65" s="41">
        <v>58.217999999999996</v>
      </c>
      <c r="J65" s="41">
        <v>58.217999999999996</v>
      </c>
      <c r="K65" s="41">
        <v>58.217999999999996</v>
      </c>
      <c r="L65" s="41">
        <v>58.217999999999996</v>
      </c>
      <c r="M65" s="42">
        <v>58.217999999999996</v>
      </c>
      <c r="N65" s="43">
        <f>M65/M66</f>
        <v>0.66014287334164856</v>
      </c>
      <c r="O65" s="71">
        <f>M65/Q63</f>
        <v>0.40615320217664291</v>
      </c>
      <c r="P65" s="72" t="s">
        <v>31</v>
      </c>
      <c r="Q65" s="110">
        <f>Q63*0.24</f>
        <v>34.401600000000002</v>
      </c>
      <c r="R65" s="74">
        <f t="shared" ref="R65:R83" si="12">M65-Q65</f>
        <v>23.816399999999994</v>
      </c>
      <c r="S65" s="75"/>
      <c r="T65" s="76">
        <f>Q63*T7/100</f>
        <v>45.166434000000002</v>
      </c>
      <c r="U65" s="65"/>
      <c r="V65" s="65"/>
      <c r="W65" s="65"/>
      <c r="X65" s="65"/>
      <c r="Y65" s="65"/>
      <c r="Z65" s="66"/>
      <c r="AA65" s="66"/>
      <c r="AB65" s="67"/>
      <c r="AC65" s="79"/>
      <c r="AD65" s="69"/>
      <c r="AE65" s="69"/>
      <c r="AF65" s="69"/>
      <c r="AG65" s="69"/>
      <c r="AH65" s="69"/>
      <c r="AI65" s="69"/>
      <c r="AJ65" s="69"/>
      <c r="AK65" s="69"/>
      <c r="AL65" s="69"/>
      <c r="AM65" s="69"/>
    </row>
    <row r="66" s="0" customFormat="1" ht="16.5" customHeight="1">
      <c r="A66" s="123"/>
      <c r="B66" s="106"/>
      <c r="C66" s="82" t="s">
        <v>27</v>
      </c>
      <c r="D66" s="50">
        <v>30.358999999999995</v>
      </c>
      <c r="E66" s="50">
        <v>30.358999999999995</v>
      </c>
      <c r="F66" s="50">
        <v>30.358999999999995</v>
      </c>
      <c r="G66" s="50">
        <v>58.217999999999996</v>
      </c>
      <c r="H66" s="50">
        <v>58.217999999999996</v>
      </c>
      <c r="I66" s="50">
        <v>58.217999999999996</v>
      </c>
      <c r="J66" s="50">
        <v>80.451000000000008</v>
      </c>
      <c r="K66" s="50">
        <v>88.190000000000012</v>
      </c>
      <c r="L66" s="50">
        <v>88.190000000000012</v>
      </c>
      <c r="M66" s="51">
        <v>88.190000000000012</v>
      </c>
      <c r="N66" s="111">
        <f>M66/B64</f>
        <v>0.18775814349584843</v>
      </c>
      <c r="O66" s="112">
        <f>M66/Q63</f>
        <v>0.61525045346728069</v>
      </c>
      <c r="P66" s="87" t="s">
        <v>33</v>
      </c>
      <c r="Q66" s="113">
        <f>Q63*0.6</f>
        <v>86.004000000000005</v>
      </c>
      <c r="R66" s="55"/>
      <c r="S66" s="75"/>
      <c r="T66" s="75"/>
      <c r="U66" s="65"/>
      <c r="V66" s="65"/>
      <c r="W66" s="65"/>
      <c r="X66" s="65"/>
      <c r="Y66" s="65"/>
      <c r="Z66" s="66"/>
      <c r="AA66" s="66"/>
      <c r="AB66" s="67"/>
      <c r="AC66" s="92"/>
      <c r="AD66" s="93"/>
      <c r="AE66" s="93"/>
      <c r="AF66" s="93"/>
      <c r="AG66" s="93"/>
      <c r="AH66" s="93"/>
      <c r="AI66" s="93"/>
      <c r="AJ66" s="93"/>
      <c r="AK66" s="93"/>
      <c r="AL66" s="93"/>
      <c r="AM66" s="93"/>
    </row>
    <row r="67" ht="15.75" customHeight="1">
      <c r="A67" s="120">
        <v>10</v>
      </c>
      <c r="B67" s="95">
        <v>715.86000000000001</v>
      </c>
      <c r="C67" s="28" t="s">
        <v>23</v>
      </c>
      <c r="D67" s="29">
        <v>29.790999999999993</v>
      </c>
      <c r="E67" s="29">
        <v>39.43399999999999</v>
      </c>
      <c r="F67" s="29">
        <v>51.056999999999988</v>
      </c>
      <c r="G67" s="29">
        <v>51.056999999999988</v>
      </c>
      <c r="H67" s="29">
        <v>51.056999999999988</v>
      </c>
      <c r="I67" s="29">
        <v>51.056999999999988</v>
      </c>
      <c r="J67" s="29">
        <v>51.056999999999988</v>
      </c>
      <c r="K67" s="29">
        <v>51.056999999999988</v>
      </c>
      <c r="L67" s="29">
        <v>51.056999999999988</v>
      </c>
      <c r="M67" s="30">
        <v>51.056999999999988</v>
      </c>
      <c r="N67" s="31">
        <f>M67/M69</f>
        <v>0.35542390933582074</v>
      </c>
      <c r="O67" s="32">
        <f>M67/Q69</f>
        <v>0.35661302489313546</v>
      </c>
      <c r="P67" s="33" t="s">
        <v>24</v>
      </c>
      <c r="Q67" s="114">
        <f>Q69*0.35</f>
        <v>50.110199999999999</v>
      </c>
      <c r="R67" s="35">
        <f t="shared" ref="R67:R69" si="13">Q67-M67</f>
        <v>-0.94679999999998898</v>
      </c>
      <c r="S67" s="36"/>
      <c r="T67" s="98"/>
    </row>
    <row r="68" ht="15.75" customHeight="1">
      <c r="A68" s="121"/>
      <c r="B68" s="100"/>
      <c r="C68" s="40" t="s">
        <v>25</v>
      </c>
      <c r="D68" s="41">
        <v>29.790999999999993</v>
      </c>
      <c r="E68" s="41">
        <v>39.43399999999999</v>
      </c>
      <c r="F68" s="41">
        <v>51.056999999999988</v>
      </c>
      <c r="G68" s="41">
        <v>78.498999999999995</v>
      </c>
      <c r="H68" s="41">
        <v>86.228999999999999</v>
      </c>
      <c r="I68" s="41">
        <v>86.228999999999999</v>
      </c>
      <c r="J68" s="41">
        <v>86.228999999999999</v>
      </c>
      <c r="K68" s="41">
        <v>86.228999999999999</v>
      </c>
      <c r="L68" s="41">
        <v>86.228999999999999</v>
      </c>
      <c r="M68" s="42">
        <v>86.228999999999999</v>
      </c>
      <c r="N68" s="43">
        <f>M68/M69</f>
        <v>0.60026731453313931</v>
      </c>
      <c r="O68" s="115">
        <f>M68/Q69</f>
        <v>0.6022755846115162</v>
      </c>
      <c r="P68" s="45" t="s">
        <v>26</v>
      </c>
      <c r="Q68" s="107">
        <f>Q69*0.6</f>
        <v>85.903199999999998</v>
      </c>
      <c r="R68" s="47">
        <f t="shared" si="13"/>
        <v>-0.32580000000000098</v>
      </c>
      <c r="S68" s="98"/>
      <c r="T68" s="98"/>
    </row>
    <row r="69" ht="15.75" customHeight="1">
      <c r="A69" s="121"/>
      <c r="B69" s="100"/>
      <c r="C69" s="49" t="s">
        <v>27</v>
      </c>
      <c r="D69" s="50">
        <v>29.790999999999993</v>
      </c>
      <c r="E69" s="50">
        <v>39.43399999999999</v>
      </c>
      <c r="F69" s="50">
        <v>51.056999999999988</v>
      </c>
      <c r="G69" s="50">
        <v>78.498999999999995</v>
      </c>
      <c r="H69" s="50">
        <v>86.228999999999999</v>
      </c>
      <c r="I69" s="50">
        <v>86.228999999999999</v>
      </c>
      <c r="J69" s="50">
        <v>109.64</v>
      </c>
      <c r="K69" s="50">
        <v>116.977</v>
      </c>
      <c r="L69" s="50">
        <v>140.83100000000002</v>
      </c>
      <c r="M69" s="51">
        <v>143.65100000000001</v>
      </c>
      <c r="N69" s="52">
        <f>M69/B67</f>
        <v>0.20066912524795352</v>
      </c>
      <c r="O69" s="102">
        <f>M69/B67</f>
        <v>0.20066912524795352</v>
      </c>
      <c r="P69" s="54" t="s">
        <v>28</v>
      </c>
      <c r="Q69" s="103">
        <f>B67*0.2</f>
        <v>143.172</v>
      </c>
      <c r="R69" s="55">
        <f t="shared" si="13"/>
        <v>-0.47900000000001342</v>
      </c>
      <c r="S69" s="104"/>
      <c r="T69" s="98"/>
    </row>
    <row r="70" s="0" customFormat="1" ht="19.5" customHeight="1">
      <c r="A70" s="122" t="s">
        <v>29</v>
      </c>
      <c r="B70" s="106">
        <v>466.88999999999999</v>
      </c>
      <c r="C70" s="58" t="s">
        <v>23</v>
      </c>
      <c r="D70" s="41">
        <v>29.790999999999993</v>
      </c>
      <c r="E70" s="41">
        <v>29.790999999999993</v>
      </c>
      <c r="F70" s="41">
        <v>29.790999999999993</v>
      </c>
      <c r="G70" s="41">
        <v>29.790999999999993</v>
      </c>
      <c r="H70" s="41">
        <v>29.790999999999993</v>
      </c>
      <c r="I70" s="41">
        <v>29.790999999999993</v>
      </c>
      <c r="J70" s="41">
        <v>29.790999999999993</v>
      </c>
      <c r="K70" s="41">
        <v>29.790999999999993</v>
      </c>
      <c r="L70" s="41">
        <v>29.790999999999993</v>
      </c>
      <c r="M70" s="42">
        <v>29.790999999999993</v>
      </c>
      <c r="N70" s="43">
        <f>M70/M72</f>
        <v>0.33860719928166305</v>
      </c>
      <c r="O70" s="60"/>
      <c r="P70" s="61"/>
      <c r="Q70" s="107"/>
      <c r="R70" s="47"/>
      <c r="S70" s="63">
        <f>B70/B67</f>
        <v>0.6522085323946023</v>
      </c>
      <c r="T70" s="64"/>
      <c r="U70" s="65"/>
      <c r="V70" s="65"/>
      <c r="W70" s="65"/>
      <c r="X70" s="65"/>
      <c r="Y70" s="65"/>
      <c r="Z70" s="65"/>
      <c r="AA70" s="66"/>
      <c r="AB70" s="67"/>
      <c r="AC70" s="68"/>
      <c r="AD70" s="69"/>
      <c r="AE70" s="69"/>
      <c r="AF70" s="69"/>
      <c r="AG70" s="69"/>
      <c r="AH70" s="69"/>
      <c r="AI70" s="69"/>
      <c r="AJ70" s="69"/>
      <c r="AK70" s="69"/>
      <c r="AL70" s="69"/>
      <c r="AM70" s="69"/>
    </row>
    <row r="71" s="0" customFormat="1" ht="15.75" customHeight="1">
      <c r="A71" s="123"/>
      <c r="B71" s="106"/>
      <c r="C71" s="40" t="s">
        <v>30</v>
      </c>
      <c r="D71" s="41">
        <v>29.790999999999993</v>
      </c>
      <c r="E71" s="41">
        <v>29.790999999999993</v>
      </c>
      <c r="F71" s="41">
        <v>29.790999999999993</v>
      </c>
      <c r="G71" s="41">
        <v>57.23299999999999</v>
      </c>
      <c r="H71" s="41">
        <v>57.23299999999999</v>
      </c>
      <c r="I71" s="41">
        <v>57.23299999999999</v>
      </c>
      <c r="J71" s="41">
        <v>57.23299999999999</v>
      </c>
      <c r="K71" s="41">
        <v>57.23299999999999</v>
      </c>
      <c r="L71" s="41">
        <v>57.23299999999999</v>
      </c>
      <c r="M71" s="42">
        <v>57.23299999999999</v>
      </c>
      <c r="N71" s="43">
        <f>M71/M72</f>
        <v>0.6505154521999067</v>
      </c>
      <c r="O71" s="71">
        <f>M71/Q69</f>
        <v>0.39974995110775846</v>
      </c>
      <c r="P71" s="72" t="s">
        <v>31</v>
      </c>
      <c r="Q71" s="110">
        <f>Q69*0.24</f>
        <v>34.361280000000001</v>
      </c>
      <c r="R71" s="74">
        <f t="shared" si="12"/>
        <v>22.871719999999989</v>
      </c>
      <c r="S71" s="75"/>
      <c r="T71" s="76">
        <f>Q69*T7/100</f>
        <v>45.113497200000005</v>
      </c>
      <c r="U71" s="65"/>
      <c r="V71" s="65"/>
      <c r="W71" s="65"/>
      <c r="X71" s="65"/>
      <c r="Y71" s="65"/>
      <c r="Z71" s="66"/>
      <c r="AA71" s="66"/>
      <c r="AB71" s="67"/>
      <c r="AC71" s="79"/>
      <c r="AD71" s="69"/>
      <c r="AE71" s="69"/>
      <c r="AF71" s="69"/>
      <c r="AG71" s="69"/>
      <c r="AH71" s="69"/>
      <c r="AI71" s="69"/>
      <c r="AJ71" s="69"/>
      <c r="AK71" s="69"/>
      <c r="AL71" s="69"/>
      <c r="AM71" s="69"/>
    </row>
    <row r="72" s="0" customFormat="1" ht="16.5" customHeight="1">
      <c r="A72" s="123"/>
      <c r="B72" s="106"/>
      <c r="C72" s="82" t="s">
        <v>27</v>
      </c>
      <c r="D72" s="50">
        <v>29.790999999999993</v>
      </c>
      <c r="E72" s="50">
        <v>29.790999999999993</v>
      </c>
      <c r="F72" s="50">
        <v>29.790999999999993</v>
      </c>
      <c r="G72" s="50">
        <v>57.23299999999999</v>
      </c>
      <c r="H72" s="50">
        <v>57.23299999999999</v>
      </c>
      <c r="I72" s="50">
        <v>57.23299999999999</v>
      </c>
      <c r="J72" s="50">
        <v>80.643999999999991</v>
      </c>
      <c r="K72" s="50">
        <v>87.980999999999995</v>
      </c>
      <c r="L72" s="50">
        <v>87.980999999999995</v>
      </c>
      <c r="M72" s="51">
        <v>87.980999999999995</v>
      </c>
      <c r="N72" s="111">
        <f>M72/B70</f>
        <v>0.18844053203109939</v>
      </c>
      <c r="O72" s="112">
        <f>M72/Q69</f>
        <v>0.61451261419830694</v>
      </c>
      <c r="P72" s="87" t="s">
        <v>33</v>
      </c>
      <c r="Q72" s="113">
        <f>Q69*0.6</f>
        <v>85.903199999999998</v>
      </c>
      <c r="R72" s="55"/>
      <c r="S72" s="75"/>
      <c r="T72" s="75"/>
      <c r="U72" s="65"/>
      <c r="V72" s="65"/>
      <c r="W72" s="65"/>
      <c r="X72" s="65"/>
      <c r="Y72" s="65"/>
      <c r="Z72" s="66"/>
      <c r="AA72" s="66"/>
      <c r="AB72" s="67"/>
      <c r="AC72" s="92"/>
      <c r="AD72" s="93"/>
      <c r="AE72" s="93"/>
      <c r="AF72" s="93"/>
      <c r="AG72" s="93"/>
      <c r="AH72" s="93"/>
      <c r="AI72" s="93"/>
      <c r="AJ72" s="93"/>
      <c r="AK72" s="93"/>
      <c r="AL72" s="93"/>
      <c r="AM72" s="93"/>
    </row>
    <row r="73" ht="15.75" customHeight="1">
      <c r="A73" s="120">
        <v>11</v>
      </c>
      <c r="B73" s="95">
        <v>708.01999999999998</v>
      </c>
      <c r="C73" s="28" t="s">
        <v>23</v>
      </c>
      <c r="D73" s="29">
        <v>29.313999999999993</v>
      </c>
      <c r="E73" s="29">
        <v>38.685999999999993</v>
      </c>
      <c r="F73" s="29">
        <v>49.722999999999992</v>
      </c>
      <c r="G73" s="29">
        <v>49.722999999999992</v>
      </c>
      <c r="H73" s="29">
        <v>49.722999999999992</v>
      </c>
      <c r="I73" s="29">
        <v>49.722999999999992</v>
      </c>
      <c r="J73" s="29">
        <v>49.722999999999992</v>
      </c>
      <c r="K73" s="29">
        <v>49.722999999999992</v>
      </c>
      <c r="L73" s="29">
        <v>49.722999999999992</v>
      </c>
      <c r="M73" s="30">
        <v>49.722999999999992</v>
      </c>
      <c r="N73" s="31">
        <f>M73/M75</f>
        <v>0.35091817578725987</v>
      </c>
      <c r="O73" s="96">
        <f>M73/Q75</f>
        <v>0.35114121070026261</v>
      </c>
      <c r="P73" s="33" t="s">
        <v>24</v>
      </c>
      <c r="Q73" s="114">
        <f>Q75*0.35</f>
        <v>49.561399999999999</v>
      </c>
      <c r="R73" s="35">
        <f t="shared" ref="R73:R75" si="14">Q73-M73</f>
        <v>-0.16159999999999286</v>
      </c>
      <c r="S73" s="36"/>
      <c r="T73" s="98"/>
    </row>
    <row r="74" ht="15.75" customHeight="1">
      <c r="A74" s="121"/>
      <c r="B74" s="100"/>
      <c r="C74" s="40" t="s">
        <v>25</v>
      </c>
      <c r="D74" s="41">
        <v>29.313999999999993</v>
      </c>
      <c r="E74" s="41">
        <v>38.685999999999993</v>
      </c>
      <c r="F74" s="41">
        <v>49.722999999999992</v>
      </c>
      <c r="G74" s="41">
        <v>77.155000000000001</v>
      </c>
      <c r="H74" s="41">
        <v>85.454999999999998</v>
      </c>
      <c r="I74" s="41">
        <v>85.454999999999998</v>
      </c>
      <c r="J74" s="41">
        <v>85.454999999999998</v>
      </c>
      <c r="K74" s="41">
        <v>85.454999999999998</v>
      </c>
      <c r="L74" s="41">
        <v>85.454999999999998</v>
      </c>
      <c r="M74" s="42">
        <v>85.454999999999998</v>
      </c>
      <c r="N74" s="43">
        <f>M74/M75</f>
        <v>0.60309540276934803</v>
      </c>
      <c r="O74" s="44">
        <f>M74/Q75</f>
        <v>0.60347871529052843</v>
      </c>
      <c r="P74" s="45" t="s">
        <v>26</v>
      </c>
      <c r="Q74" s="107">
        <f>Q75*0.6</f>
        <v>84.962400000000002</v>
      </c>
      <c r="R74" s="47">
        <f t="shared" si="14"/>
        <v>-0.49259999999999593</v>
      </c>
      <c r="S74" s="98"/>
      <c r="T74" s="98"/>
    </row>
    <row r="75" ht="15.75" customHeight="1">
      <c r="A75" s="121"/>
      <c r="B75" s="100"/>
      <c r="C75" s="49" t="s">
        <v>27</v>
      </c>
      <c r="D75" s="50">
        <v>29.313999999999993</v>
      </c>
      <c r="E75" s="50">
        <v>38.685999999999993</v>
      </c>
      <c r="F75" s="50">
        <v>49.722999999999992</v>
      </c>
      <c r="G75" s="50">
        <v>77.155000000000001</v>
      </c>
      <c r="H75" s="50">
        <v>85.454999999999998</v>
      </c>
      <c r="I75" s="50">
        <v>85.454999999999998</v>
      </c>
      <c r="J75" s="50">
        <v>107.828</v>
      </c>
      <c r="K75" s="50">
        <v>115.471</v>
      </c>
      <c r="L75" s="50">
        <v>138.999</v>
      </c>
      <c r="M75" s="51">
        <v>141.69399999999999</v>
      </c>
      <c r="N75" s="52">
        <f>M75/B73</f>
        <v>0.20012711505324707</v>
      </c>
      <c r="O75" s="102">
        <f>M75/B73</f>
        <v>0.20012711505324707</v>
      </c>
      <c r="P75" s="54" t="s">
        <v>28</v>
      </c>
      <c r="Q75" s="103">
        <f>B73*0.2</f>
        <v>141.60400000000001</v>
      </c>
      <c r="R75" s="55">
        <f t="shared" si="14"/>
        <v>-0.089999999999974989</v>
      </c>
      <c r="S75" s="98"/>
      <c r="T75" s="98"/>
    </row>
    <row r="76" s="0" customFormat="1" ht="19.5" customHeight="1">
      <c r="A76" s="122" t="s">
        <v>29</v>
      </c>
      <c r="B76" s="106">
        <v>466.38</v>
      </c>
      <c r="C76" s="58" t="s">
        <v>23</v>
      </c>
      <c r="D76" s="41">
        <v>27.749999999999996</v>
      </c>
      <c r="E76" s="41">
        <v>27.749999999999996</v>
      </c>
      <c r="F76" s="41">
        <v>27.749999999999996</v>
      </c>
      <c r="G76" s="41">
        <v>27.749999999999996</v>
      </c>
      <c r="H76" s="41">
        <v>27.749999999999996</v>
      </c>
      <c r="I76" s="41">
        <v>27.749999999999996</v>
      </c>
      <c r="J76" s="41">
        <v>27.749999999999996</v>
      </c>
      <c r="K76" s="41">
        <v>27.749999999999996</v>
      </c>
      <c r="L76" s="41">
        <v>27.749999999999996</v>
      </c>
      <c r="M76" s="42">
        <v>27.749999999999996</v>
      </c>
      <c r="N76" s="43">
        <f>M76/M78</f>
        <v>0.32571187117068467</v>
      </c>
      <c r="O76" s="60"/>
      <c r="P76" s="61"/>
      <c r="Q76" s="107"/>
      <c r="R76" s="47"/>
      <c r="S76" s="63">
        <f>B76/B73</f>
        <v>0.65871020592638629</v>
      </c>
      <c r="T76" s="64"/>
      <c r="U76" s="65"/>
      <c r="V76" s="65"/>
      <c r="W76" s="65"/>
      <c r="X76" s="65"/>
      <c r="Y76" s="65"/>
      <c r="Z76" s="65"/>
      <c r="AA76" s="66"/>
      <c r="AB76" s="67"/>
      <c r="AC76" s="68"/>
      <c r="AD76" s="69"/>
      <c r="AE76" s="69"/>
      <c r="AF76" s="69"/>
      <c r="AG76" s="69"/>
      <c r="AH76" s="69"/>
      <c r="AI76" s="69"/>
      <c r="AJ76" s="69"/>
      <c r="AK76" s="69"/>
      <c r="AL76" s="69"/>
      <c r="AM76" s="69"/>
    </row>
    <row r="77" s="0" customFormat="1" ht="15.75" customHeight="1">
      <c r="A77" s="123"/>
      <c r="B77" s="106"/>
      <c r="C77" s="40" t="s">
        <v>30</v>
      </c>
      <c r="D77" s="41">
        <v>27.749999999999996</v>
      </c>
      <c r="E77" s="41">
        <v>27.749999999999996</v>
      </c>
      <c r="F77" s="41">
        <v>27.749999999999996</v>
      </c>
      <c r="G77" s="41">
        <v>55.182000000000002</v>
      </c>
      <c r="H77" s="41">
        <v>55.182000000000002</v>
      </c>
      <c r="I77" s="41">
        <v>55.182000000000002</v>
      </c>
      <c r="J77" s="41">
        <v>55.182000000000002</v>
      </c>
      <c r="K77" s="41">
        <v>55.182000000000002</v>
      </c>
      <c r="L77" s="41">
        <v>55.182000000000002</v>
      </c>
      <c r="M77" s="42">
        <v>55.182000000000002</v>
      </c>
      <c r="N77" s="43">
        <f>M77/M78</f>
        <v>0.64769126035822433</v>
      </c>
      <c r="O77" s="71">
        <f>M77/Q75</f>
        <v>0.38969238157114205</v>
      </c>
      <c r="P77" s="72" t="s">
        <v>31</v>
      </c>
      <c r="Q77" s="110">
        <f>Q75*0.24</f>
        <v>33.984960000000001</v>
      </c>
      <c r="R77" s="74">
        <f t="shared" si="12"/>
        <v>21.197040000000001</v>
      </c>
      <c r="S77" s="75"/>
      <c r="T77" s="76">
        <f>Q75*T7/100</f>
        <v>44.61942040000001</v>
      </c>
      <c r="U77" s="65"/>
      <c r="V77" s="65"/>
      <c r="W77" s="65"/>
      <c r="X77" s="65"/>
      <c r="Y77" s="65"/>
      <c r="Z77" s="66"/>
      <c r="AA77" s="66"/>
      <c r="AB77" s="67"/>
      <c r="AC77" s="79"/>
      <c r="AD77" s="69"/>
      <c r="AE77" s="69"/>
      <c r="AF77" s="69"/>
      <c r="AG77" s="69"/>
      <c r="AH77" s="69"/>
      <c r="AI77" s="69"/>
      <c r="AJ77" s="69"/>
      <c r="AK77" s="69"/>
      <c r="AL77" s="69"/>
      <c r="AM77" s="69"/>
    </row>
    <row r="78" s="0" customFormat="1" ht="16.5" customHeight="1">
      <c r="A78" s="123"/>
      <c r="B78" s="106"/>
      <c r="C78" s="82" t="s">
        <v>27</v>
      </c>
      <c r="D78" s="50">
        <v>27.749999999999996</v>
      </c>
      <c r="E78" s="50">
        <v>27.749999999999996</v>
      </c>
      <c r="F78" s="50">
        <v>27.749999999999996</v>
      </c>
      <c r="G78" s="50">
        <v>55.182000000000002</v>
      </c>
      <c r="H78" s="50">
        <v>55.182000000000002</v>
      </c>
      <c r="I78" s="50">
        <v>55.182000000000002</v>
      </c>
      <c r="J78" s="50">
        <v>77.555000000000007</v>
      </c>
      <c r="K78" s="50">
        <v>85.198000000000008</v>
      </c>
      <c r="L78" s="50">
        <v>85.198000000000008</v>
      </c>
      <c r="M78" s="51">
        <v>85.198000000000008</v>
      </c>
      <c r="N78" s="111">
        <f>M78/B76</f>
        <v>0.18267936017839531</v>
      </c>
      <c r="O78" s="112">
        <f>M78/Q75</f>
        <v>0.60166379480805632</v>
      </c>
      <c r="P78" s="87" t="s">
        <v>33</v>
      </c>
      <c r="Q78" s="113">
        <f>Q75*0.6</f>
        <v>84.962400000000002</v>
      </c>
      <c r="R78" s="55"/>
      <c r="S78" s="75"/>
      <c r="T78" s="75"/>
      <c r="U78" s="65"/>
      <c r="V78" s="65"/>
      <c r="W78" s="65"/>
      <c r="X78" s="65"/>
      <c r="Y78" s="65"/>
      <c r="Z78" s="66"/>
      <c r="AA78" s="66"/>
      <c r="AB78" s="67"/>
      <c r="AC78" s="92"/>
      <c r="AD78" s="93"/>
      <c r="AE78" s="93"/>
      <c r="AF78" s="93"/>
      <c r="AG78" s="93"/>
      <c r="AH78" s="93"/>
      <c r="AI78" s="93"/>
      <c r="AJ78" s="93"/>
      <c r="AK78" s="93"/>
      <c r="AL78" s="93"/>
      <c r="AM78" s="93"/>
    </row>
    <row r="79" ht="15.75" customHeight="1">
      <c r="A79" s="125">
        <v>12</v>
      </c>
      <c r="B79" s="95">
        <v>693.61000000000001</v>
      </c>
      <c r="C79" s="28" t="s">
        <v>23</v>
      </c>
      <c r="D79" s="29">
        <v>29.326000000000001</v>
      </c>
      <c r="E79" s="29">
        <v>38.429000000000002</v>
      </c>
      <c r="F79" s="29">
        <v>50.263000000000005</v>
      </c>
      <c r="G79" s="29">
        <v>50.263000000000005</v>
      </c>
      <c r="H79" s="29">
        <v>50.263000000000005</v>
      </c>
      <c r="I79" s="29">
        <v>50.263000000000005</v>
      </c>
      <c r="J79" s="29">
        <v>50.263000000000005</v>
      </c>
      <c r="K79" s="29">
        <v>50.263000000000005</v>
      </c>
      <c r="L79" s="29">
        <v>50.263000000000005</v>
      </c>
      <c r="M79" s="30">
        <v>50.263000000000005</v>
      </c>
      <c r="N79" s="31">
        <f>M79/M81</f>
        <v>0.35845506956152146</v>
      </c>
      <c r="O79" s="32">
        <f>M79/Q81</f>
        <v>0.36232897449575413</v>
      </c>
      <c r="P79" s="33" t="s">
        <v>24</v>
      </c>
      <c r="Q79" s="114">
        <f>Q81*0.35</f>
        <v>48.552700000000002</v>
      </c>
      <c r="R79" s="35">
        <f t="shared" ref="R79:R81" si="15">Q79-M79</f>
        <v>-1.7103000000000037</v>
      </c>
      <c r="S79" s="36"/>
      <c r="T79" s="98"/>
    </row>
    <row r="80" ht="15.75" customHeight="1">
      <c r="A80" s="126"/>
      <c r="B80" s="100"/>
      <c r="C80" s="40" t="s">
        <v>25</v>
      </c>
      <c r="D80" s="41">
        <v>29.326000000000001</v>
      </c>
      <c r="E80" s="41">
        <v>38.429000000000002</v>
      </c>
      <c r="F80" s="41">
        <v>50.263000000000005</v>
      </c>
      <c r="G80" s="41">
        <v>77.564999999999998</v>
      </c>
      <c r="H80" s="41">
        <v>84.564999999999998</v>
      </c>
      <c r="I80" s="41">
        <v>84.564999999999998</v>
      </c>
      <c r="J80" s="41">
        <v>84.564999999999998</v>
      </c>
      <c r="K80" s="41">
        <v>84.564999999999998</v>
      </c>
      <c r="L80" s="41">
        <v>84.564999999999998</v>
      </c>
      <c r="M80" s="42">
        <v>84.564999999999998</v>
      </c>
      <c r="N80" s="43">
        <f>M80/M81</f>
        <v>0.60308284339315321</v>
      </c>
      <c r="O80" s="44">
        <f>M80/Q81</f>
        <v>0.60960049595594057</v>
      </c>
      <c r="P80" s="45" t="s">
        <v>26</v>
      </c>
      <c r="Q80" s="107">
        <f>Q81*0.6</f>
        <v>83.233199999999997</v>
      </c>
      <c r="R80" s="47">
        <f t="shared" si="15"/>
        <v>-1.3318000000000012</v>
      </c>
      <c r="S80" s="98"/>
      <c r="T80" s="98"/>
    </row>
    <row r="81" ht="15.75" customHeight="1">
      <c r="A81" s="126"/>
      <c r="B81" s="100"/>
      <c r="C81" s="49" t="s">
        <v>27</v>
      </c>
      <c r="D81" s="50">
        <v>29.326000000000001</v>
      </c>
      <c r="E81" s="50">
        <v>38.429000000000002</v>
      </c>
      <c r="F81" s="50">
        <v>50.263000000000005</v>
      </c>
      <c r="G81" s="50">
        <v>77.564999999999998</v>
      </c>
      <c r="H81" s="50">
        <v>84.564999999999998</v>
      </c>
      <c r="I81" s="50">
        <v>84.564999999999998</v>
      </c>
      <c r="J81" s="50">
        <v>107.096</v>
      </c>
      <c r="K81" s="50">
        <v>113.8882</v>
      </c>
      <c r="L81" s="50">
        <v>137.77119999999999</v>
      </c>
      <c r="M81" s="51">
        <v>140.22119999999998</v>
      </c>
      <c r="N81" s="52">
        <f>M81/B79</f>
        <v>0.20216144519254334</v>
      </c>
      <c r="O81" s="102">
        <f>M81/B79</f>
        <v>0.20216144519254334</v>
      </c>
      <c r="P81" s="54" t="s">
        <v>28</v>
      </c>
      <c r="Q81" s="103">
        <f>B79*0.2</f>
        <v>138.72200000000001</v>
      </c>
      <c r="R81" s="55">
        <f t="shared" si="15"/>
        <v>-1.4991999999999734</v>
      </c>
      <c r="S81" s="104"/>
      <c r="T81" s="98"/>
    </row>
    <row r="82" s="0" customFormat="1" ht="19.5" customHeight="1">
      <c r="A82" s="122" t="s">
        <v>29</v>
      </c>
      <c r="B82" s="106">
        <v>466.05000000000001</v>
      </c>
      <c r="C82" s="58" t="s">
        <v>23</v>
      </c>
      <c r="D82" s="41">
        <v>29.326000000000001</v>
      </c>
      <c r="E82" s="41">
        <v>29.326000000000001</v>
      </c>
      <c r="F82" s="41">
        <v>29.326000000000001</v>
      </c>
      <c r="G82" s="41">
        <v>29.326000000000001</v>
      </c>
      <c r="H82" s="41">
        <v>29.326000000000001</v>
      </c>
      <c r="I82" s="41">
        <v>29.326000000000001</v>
      </c>
      <c r="J82" s="41">
        <v>29.326000000000001</v>
      </c>
      <c r="K82" s="41">
        <v>29.326000000000001</v>
      </c>
      <c r="L82" s="41">
        <v>29.326000000000001</v>
      </c>
      <c r="M82" s="42">
        <v>29.326000000000001</v>
      </c>
      <c r="N82" s="43">
        <f>M82/M84</f>
        <v>0.34119360753543876</v>
      </c>
      <c r="O82" s="60"/>
      <c r="P82" s="61"/>
      <c r="Q82" s="107"/>
      <c r="R82" s="47"/>
      <c r="S82" s="63">
        <f>B82/B79</f>
        <v>0.67191937832499526</v>
      </c>
      <c r="T82" s="64"/>
      <c r="U82" s="65"/>
      <c r="V82" s="65"/>
      <c r="W82" s="65"/>
      <c r="X82" s="65"/>
      <c r="Y82" s="65"/>
      <c r="Z82" s="65"/>
      <c r="AA82" s="66"/>
      <c r="AB82" s="67"/>
      <c r="AC82" s="68"/>
      <c r="AD82" s="69"/>
      <c r="AE82" s="69"/>
      <c r="AF82" s="69"/>
      <c r="AG82" s="69"/>
      <c r="AH82" s="69"/>
      <c r="AI82" s="69"/>
      <c r="AJ82" s="69"/>
      <c r="AK82" s="69"/>
      <c r="AL82" s="69"/>
      <c r="AM82" s="69"/>
    </row>
    <row r="83" s="0" customFormat="1" ht="15.75" customHeight="1">
      <c r="A83" s="123"/>
      <c r="B83" s="106"/>
      <c r="C83" s="40" t="s">
        <v>30</v>
      </c>
      <c r="D83" s="41">
        <v>29.326000000000001</v>
      </c>
      <c r="E83" s="41">
        <v>29.326000000000001</v>
      </c>
      <c r="F83" s="41">
        <v>29.326000000000001</v>
      </c>
      <c r="G83" s="41">
        <v>56.628</v>
      </c>
      <c r="H83" s="41">
        <v>56.628</v>
      </c>
      <c r="I83" s="41">
        <v>56.628</v>
      </c>
      <c r="J83" s="41">
        <v>56.628</v>
      </c>
      <c r="K83" s="41">
        <v>56.628</v>
      </c>
      <c r="L83" s="41">
        <v>56.628</v>
      </c>
      <c r="M83" s="42">
        <v>56.628</v>
      </c>
      <c r="N83" s="43">
        <f>M83/M84</f>
        <v>0.65883896908943695</v>
      </c>
      <c r="O83" s="71">
        <f>M83/Q81</f>
        <v>0.40821210766857452</v>
      </c>
      <c r="P83" s="72" t="s">
        <v>31</v>
      </c>
      <c r="Q83" s="110">
        <f>Q81*0.24</f>
        <v>33.293280000000003</v>
      </c>
      <c r="R83" s="74">
        <f t="shared" si="12"/>
        <v>23.334719999999997</v>
      </c>
      <c r="S83" s="75"/>
      <c r="T83" s="76">
        <f>Q81*T7/100</f>
        <v>43.711302200000006</v>
      </c>
      <c r="U83" s="65"/>
      <c r="V83" s="65"/>
      <c r="W83" s="65"/>
      <c r="X83" s="65"/>
      <c r="Y83" s="65"/>
      <c r="Z83" s="66"/>
      <c r="AA83" s="66"/>
      <c r="AB83" s="67"/>
      <c r="AC83" s="79"/>
      <c r="AD83" s="69"/>
      <c r="AE83" s="69"/>
      <c r="AF83" s="69"/>
      <c r="AG83" s="69"/>
      <c r="AH83" s="69"/>
      <c r="AI83" s="69"/>
      <c r="AJ83" s="69"/>
      <c r="AK83" s="69"/>
      <c r="AL83" s="69"/>
      <c r="AM83" s="69"/>
    </row>
    <row r="84" s="0" customFormat="1" ht="16.5" customHeight="1">
      <c r="A84" s="123"/>
      <c r="B84" s="106"/>
      <c r="C84" s="82" t="s">
        <v>27</v>
      </c>
      <c r="D84" s="50">
        <v>29.326000000000001</v>
      </c>
      <c r="E84" s="50">
        <v>29.326000000000001</v>
      </c>
      <c r="F84" s="50">
        <v>29.326000000000001</v>
      </c>
      <c r="G84" s="50">
        <v>56.628</v>
      </c>
      <c r="H84" s="50">
        <v>56.628</v>
      </c>
      <c r="I84" s="50">
        <v>56.628</v>
      </c>
      <c r="J84" s="50">
        <v>79.158999999999992</v>
      </c>
      <c r="K84" s="50">
        <v>85.951199999999986</v>
      </c>
      <c r="L84" s="50">
        <v>85.951199999999986</v>
      </c>
      <c r="M84" s="51">
        <v>85.951199999999986</v>
      </c>
      <c r="N84" s="111">
        <f>M84/B82</f>
        <v>0.18442484711940776</v>
      </c>
      <c r="O84" s="112">
        <f>M84/Q81</f>
        <v>0.61959314312077374</v>
      </c>
      <c r="P84" s="87" t="s">
        <v>33</v>
      </c>
      <c r="Q84" s="113">
        <f>Q81*0.6</f>
        <v>83.233199999999997</v>
      </c>
      <c r="R84" s="55"/>
      <c r="S84" s="75"/>
      <c r="T84" s="75"/>
      <c r="U84" s="65"/>
      <c r="V84" s="65"/>
      <c r="W84" s="65"/>
      <c r="X84" s="65"/>
      <c r="Y84" s="65"/>
      <c r="Z84" s="66"/>
      <c r="AA84" s="66"/>
      <c r="AB84" s="67"/>
      <c r="AC84" s="92"/>
      <c r="AD84" s="93"/>
      <c r="AE84" s="93"/>
      <c r="AF84" s="93"/>
      <c r="AG84" s="93"/>
      <c r="AH84" s="93"/>
      <c r="AI84" s="93"/>
      <c r="AJ84" s="93"/>
      <c r="AK84" s="93"/>
      <c r="AL84" s="93"/>
      <c r="AM84" s="93"/>
    </row>
    <row r="85" ht="15.75" customHeight="1">
      <c r="A85" s="125">
        <v>13</v>
      </c>
      <c r="B85" s="95">
        <v>676.14999999999998</v>
      </c>
      <c r="C85" s="28" t="s">
        <v>23</v>
      </c>
      <c r="D85" s="29">
        <v>28.745000000000001</v>
      </c>
      <c r="E85" s="29">
        <v>38.045000000000002</v>
      </c>
      <c r="F85" s="29">
        <v>48.947000000000003</v>
      </c>
      <c r="G85" s="29">
        <v>48.947000000000003</v>
      </c>
      <c r="H85" s="29">
        <v>48.947000000000003</v>
      </c>
      <c r="I85" s="29">
        <v>48.947000000000003</v>
      </c>
      <c r="J85" s="29">
        <v>48.947000000000003</v>
      </c>
      <c r="K85" s="29">
        <v>48.947000000000003</v>
      </c>
      <c r="L85" s="29">
        <v>48.947000000000003</v>
      </c>
      <c r="M85" s="30">
        <v>48.947000000000003</v>
      </c>
      <c r="N85" s="31">
        <f>M85/M87</f>
        <v>0.35585913076352643</v>
      </c>
      <c r="O85" s="32">
        <f>M85/Q87</f>
        <v>0.36195370849663538</v>
      </c>
      <c r="P85" s="33" t="s">
        <v>24</v>
      </c>
      <c r="Q85" s="114">
        <f>Q87*0.35</f>
        <v>47.330499999999994</v>
      </c>
      <c r="R85" s="35">
        <f t="shared" ref="R85:R87" si="16">Q85-M85</f>
        <v>-1.6165000000000092</v>
      </c>
      <c r="S85" s="36"/>
      <c r="T85" s="98"/>
    </row>
    <row r="86" ht="15.75" customHeight="1">
      <c r="A86" s="126"/>
      <c r="B86" s="100"/>
      <c r="C86" s="40" t="s">
        <v>25</v>
      </c>
      <c r="D86" s="41">
        <v>28.745000000000001</v>
      </c>
      <c r="E86" s="41">
        <v>38.045000000000002</v>
      </c>
      <c r="F86" s="41">
        <v>48.947000000000003</v>
      </c>
      <c r="G86" s="41">
        <v>76.076999999999998</v>
      </c>
      <c r="H86" s="41">
        <v>83.057000000000002</v>
      </c>
      <c r="I86" s="41">
        <v>83.057000000000002</v>
      </c>
      <c r="J86" s="41">
        <v>83.057000000000002</v>
      </c>
      <c r="K86" s="41">
        <v>83.057000000000002</v>
      </c>
      <c r="L86" s="41">
        <v>83.057000000000002</v>
      </c>
      <c r="M86" s="42">
        <v>83.057000000000002</v>
      </c>
      <c r="N86" s="43">
        <f>M86/M87</f>
        <v>0.60384889418812615</v>
      </c>
      <c r="O86" s="44">
        <f>M86/Q87</f>
        <v>0.61419063817200337</v>
      </c>
      <c r="P86" s="45" t="s">
        <v>26</v>
      </c>
      <c r="Q86" s="107">
        <f>Q87*0.6</f>
        <v>81.137999999999991</v>
      </c>
      <c r="R86" s="47">
        <f t="shared" si="16"/>
        <v>-1.9190000000000111</v>
      </c>
      <c r="S86" s="98"/>
      <c r="T86" s="98"/>
    </row>
    <row r="87" ht="15.75" customHeight="1">
      <c r="A87" s="126"/>
      <c r="B87" s="100"/>
      <c r="C87" s="49" t="s">
        <v>27</v>
      </c>
      <c r="D87" s="50">
        <v>28.745000000000001</v>
      </c>
      <c r="E87" s="50">
        <v>38.045000000000002</v>
      </c>
      <c r="F87" s="50">
        <v>48.947000000000003</v>
      </c>
      <c r="G87" s="50">
        <v>76.076999999999998</v>
      </c>
      <c r="H87" s="50">
        <v>83.057000000000002</v>
      </c>
      <c r="I87" s="50">
        <v>83.057000000000002</v>
      </c>
      <c r="J87" s="50">
        <v>105.17</v>
      </c>
      <c r="K87" s="50">
        <v>112.586</v>
      </c>
      <c r="L87" s="50">
        <v>135.45599999999999</v>
      </c>
      <c r="M87" s="51">
        <v>137.54599999999999</v>
      </c>
      <c r="N87" s="52">
        <f>M87/B85</f>
        <v>0.20342527545662945</v>
      </c>
      <c r="O87" s="102">
        <f>M87/B85</f>
        <v>0.20342527545662945</v>
      </c>
      <c r="P87" s="54" t="s">
        <v>28</v>
      </c>
      <c r="Q87" s="103">
        <f>B85*0.2</f>
        <v>135.22999999999999</v>
      </c>
      <c r="R87" s="55">
        <f t="shared" si="16"/>
        <v>-2.3160000000000025</v>
      </c>
      <c r="S87" s="104"/>
      <c r="T87" s="98"/>
    </row>
    <row r="88" s="0" customFormat="1" ht="19.5" customHeight="1">
      <c r="A88" s="122" t="s">
        <v>29</v>
      </c>
      <c r="B88" s="106">
        <v>464.45999999999998</v>
      </c>
      <c r="C88" s="58" t="s">
        <v>23</v>
      </c>
      <c r="D88" s="41">
        <v>23.103000000000002</v>
      </c>
      <c r="E88" s="41">
        <v>23.103000000000002</v>
      </c>
      <c r="F88" s="41">
        <v>23.103000000000002</v>
      </c>
      <c r="G88" s="41">
        <v>23.103000000000002</v>
      </c>
      <c r="H88" s="41">
        <v>23.103000000000002</v>
      </c>
      <c r="I88" s="41">
        <v>23.103000000000002</v>
      </c>
      <c r="J88" s="41">
        <v>23.103000000000002</v>
      </c>
      <c r="K88" s="41">
        <v>23.103000000000002</v>
      </c>
      <c r="L88" s="41">
        <v>23.103000000000002</v>
      </c>
      <c r="M88" s="42">
        <v>23.103000000000002</v>
      </c>
      <c r="N88" s="43">
        <f>M88/M90</f>
        <v>0.30466431934169402</v>
      </c>
      <c r="O88" s="60"/>
      <c r="P88" s="61"/>
      <c r="Q88" s="107"/>
      <c r="R88" s="47"/>
      <c r="S88" s="63">
        <f>B88/B85</f>
        <v>0.6869185831546254</v>
      </c>
      <c r="T88" s="64"/>
      <c r="U88" s="65"/>
      <c r="V88" s="65"/>
      <c r="W88" s="65"/>
      <c r="X88" s="65"/>
      <c r="Y88" s="65"/>
      <c r="Z88" s="65"/>
      <c r="AA88" s="66"/>
      <c r="AB88" s="67"/>
      <c r="AC88" s="68"/>
      <c r="AD88" s="69"/>
      <c r="AE88" s="69"/>
      <c r="AF88" s="69"/>
      <c r="AG88" s="69"/>
      <c r="AH88" s="69"/>
      <c r="AI88" s="69"/>
      <c r="AJ88" s="69"/>
      <c r="AK88" s="69"/>
      <c r="AL88" s="69"/>
      <c r="AM88" s="69"/>
    </row>
    <row r="89" s="0" customFormat="1" ht="15.75" customHeight="1">
      <c r="A89" s="123"/>
      <c r="B89" s="106"/>
      <c r="C89" s="40" t="s">
        <v>30</v>
      </c>
      <c r="D89" s="41">
        <v>23.103000000000002</v>
      </c>
      <c r="E89" s="41">
        <v>23.103000000000002</v>
      </c>
      <c r="F89" s="41">
        <v>23.103000000000002</v>
      </c>
      <c r="G89" s="41">
        <v>50.233000000000004</v>
      </c>
      <c r="H89" s="41">
        <v>50.233000000000004</v>
      </c>
      <c r="I89" s="41">
        <v>50.233000000000004</v>
      </c>
      <c r="J89" s="41">
        <v>50.233000000000004</v>
      </c>
      <c r="K89" s="41">
        <v>50.233000000000004</v>
      </c>
      <c r="L89" s="41">
        <v>50.233000000000004</v>
      </c>
      <c r="M89" s="42">
        <v>50.233000000000004</v>
      </c>
      <c r="N89" s="43">
        <f>M89/M90</f>
        <v>0.66243356938455256</v>
      </c>
      <c r="O89" s="71">
        <f>M89/Q87</f>
        <v>0.37146343267026555</v>
      </c>
      <c r="P89" s="72" t="s">
        <v>31</v>
      </c>
      <c r="Q89" s="110">
        <f>Q87*0.24</f>
        <v>32.455199999999998</v>
      </c>
      <c r="R89" s="74">
        <f t="shared" ref="R89:R101" si="17">M89-Q89</f>
        <v>17.777800000000006</v>
      </c>
      <c r="S89" s="75"/>
      <c r="T89" s="76">
        <f>Q87*T7/100</f>
        <v>42.610972999999994</v>
      </c>
      <c r="U89" s="65"/>
      <c r="V89" s="65"/>
      <c r="W89" s="65"/>
      <c r="X89" s="65"/>
      <c r="Y89" s="65"/>
      <c r="Z89" s="66"/>
      <c r="AA89" s="66"/>
      <c r="AB89" s="67"/>
      <c r="AC89" s="79"/>
      <c r="AD89" s="69"/>
      <c r="AE89" s="69"/>
      <c r="AF89" s="69"/>
      <c r="AG89" s="69"/>
      <c r="AH89" s="69"/>
      <c r="AI89" s="69"/>
      <c r="AJ89" s="69"/>
      <c r="AK89" s="69"/>
      <c r="AL89" s="69"/>
      <c r="AM89" s="69"/>
    </row>
    <row r="90" s="0" customFormat="1" ht="16.5" customHeight="1">
      <c r="A90" s="123"/>
      <c r="B90" s="106"/>
      <c r="C90" s="82" t="s">
        <v>27</v>
      </c>
      <c r="D90" s="127">
        <v>23.103000000000002</v>
      </c>
      <c r="E90" s="127">
        <v>23.103000000000002</v>
      </c>
      <c r="F90" s="127">
        <v>23.103000000000002</v>
      </c>
      <c r="G90" s="127">
        <v>50.233000000000004</v>
      </c>
      <c r="H90" s="127">
        <v>50.233000000000004</v>
      </c>
      <c r="I90" s="127">
        <v>50.233000000000004</v>
      </c>
      <c r="J90" s="127">
        <v>72.346000000000004</v>
      </c>
      <c r="K90" s="127">
        <v>75.831000000000003</v>
      </c>
      <c r="L90" s="127">
        <v>75.831000000000003</v>
      </c>
      <c r="M90" s="128">
        <v>75.831000000000003</v>
      </c>
      <c r="N90" s="85">
        <f>M90/B88</f>
        <v>0.16326701976488828</v>
      </c>
      <c r="O90" s="112">
        <f>M90/Q87</f>
        <v>0.56075574946387641</v>
      </c>
      <c r="P90" s="87" t="s">
        <v>33</v>
      </c>
      <c r="Q90" s="113">
        <f>Q87*0.6</f>
        <v>81.137999999999991</v>
      </c>
      <c r="R90" s="55"/>
      <c r="S90" s="75"/>
      <c r="T90" s="75"/>
      <c r="U90" s="65"/>
      <c r="V90" s="65"/>
      <c r="W90" s="65"/>
      <c r="X90" s="65"/>
      <c r="Y90" s="65"/>
      <c r="Z90" s="66"/>
      <c r="AA90" s="66"/>
      <c r="AB90" s="67"/>
      <c r="AC90" s="92"/>
      <c r="AD90" s="93"/>
      <c r="AE90" s="93"/>
      <c r="AF90" s="93"/>
      <c r="AG90" s="93"/>
      <c r="AH90" s="93"/>
      <c r="AI90" s="93"/>
      <c r="AJ90" s="93"/>
      <c r="AK90" s="93"/>
      <c r="AL90" s="93"/>
      <c r="AM90" s="93"/>
    </row>
    <row r="91" ht="15.75" customHeight="1">
      <c r="A91" s="125">
        <v>14</v>
      </c>
      <c r="B91" s="95">
        <v>695.11000000000001</v>
      </c>
      <c r="C91" s="129" t="s">
        <v>23</v>
      </c>
      <c r="D91" s="130">
        <v>29.053999999999998</v>
      </c>
      <c r="E91" s="131">
        <v>38.195</v>
      </c>
      <c r="F91" s="131">
        <v>49.986000000000004</v>
      </c>
      <c r="G91" s="131">
        <v>49.986000000000004</v>
      </c>
      <c r="H91" s="131">
        <v>49.986000000000004</v>
      </c>
      <c r="I91" s="131">
        <v>49.986000000000004</v>
      </c>
      <c r="J91" s="131">
        <v>49.986000000000004</v>
      </c>
      <c r="K91" s="131">
        <v>49.986000000000004</v>
      </c>
      <c r="L91" s="131">
        <v>49.986000000000004</v>
      </c>
      <c r="M91" s="132">
        <v>49.986000000000004</v>
      </c>
      <c r="N91" s="133">
        <f>M91/M93</f>
        <v>0.35590143041246286</v>
      </c>
      <c r="O91" s="134">
        <f>M91/Q93</f>
        <v>0.35955460286861068</v>
      </c>
      <c r="P91" s="33" t="s">
        <v>24</v>
      </c>
      <c r="Q91" s="114">
        <f>Q93*0.35</f>
        <v>48.657700000000006</v>
      </c>
      <c r="R91" s="35">
        <f t="shared" ref="R91:R93" si="18">Q91-M91</f>
        <v>-1.3282999999999987</v>
      </c>
      <c r="S91" s="36"/>
      <c r="T91" s="98"/>
    </row>
    <row r="92" ht="15.75" customHeight="1">
      <c r="A92" s="126"/>
      <c r="B92" s="100"/>
      <c r="C92" s="135" t="s">
        <v>25</v>
      </c>
      <c r="D92" s="136">
        <v>29.053999999999998</v>
      </c>
      <c r="E92" s="137">
        <v>38.195</v>
      </c>
      <c r="F92" s="137">
        <v>49.986000000000004</v>
      </c>
      <c r="G92" s="137">
        <v>77.236000000000004</v>
      </c>
      <c r="H92" s="137">
        <v>84.906000000000006</v>
      </c>
      <c r="I92" s="137">
        <v>84.906000000000006</v>
      </c>
      <c r="J92" s="137">
        <v>84.906000000000006</v>
      </c>
      <c r="K92" s="137">
        <v>84.906000000000006</v>
      </c>
      <c r="L92" s="137">
        <v>84.906000000000006</v>
      </c>
      <c r="M92" s="138">
        <v>84.906000000000006</v>
      </c>
      <c r="N92" s="139">
        <f>M92/M93</f>
        <v>0.6045326061417311</v>
      </c>
      <c r="O92" s="140">
        <f>M92/Q93</f>
        <v>0.61073786882651659</v>
      </c>
      <c r="P92" s="45" t="s">
        <v>26</v>
      </c>
      <c r="Q92" s="107">
        <f>Q93*0.6</f>
        <v>83.413200000000003</v>
      </c>
      <c r="R92" s="47">
        <f t="shared" si="18"/>
        <v>-1.4928000000000026</v>
      </c>
      <c r="S92" s="98"/>
      <c r="T92" s="98"/>
    </row>
    <row r="93" ht="15.75" customHeight="1">
      <c r="A93" s="126"/>
      <c r="B93" s="100"/>
      <c r="C93" s="141" t="s">
        <v>27</v>
      </c>
      <c r="D93" s="142">
        <v>29.053999999999998</v>
      </c>
      <c r="E93" s="50">
        <v>38.195</v>
      </c>
      <c r="F93" s="50">
        <v>49.986000000000004</v>
      </c>
      <c r="G93" s="50">
        <v>77.236000000000004</v>
      </c>
      <c r="H93" s="50">
        <v>84.906000000000006</v>
      </c>
      <c r="I93" s="50">
        <v>84.906000000000006</v>
      </c>
      <c r="J93" s="50">
        <v>107.11900000000001</v>
      </c>
      <c r="K93" s="50">
        <v>114.67600000000002</v>
      </c>
      <c r="L93" s="50">
        <v>138.49900000000002</v>
      </c>
      <c r="M93" s="51">
        <v>140.44900000000001</v>
      </c>
      <c r="N93" s="52">
        <f>M93/B91</f>
        <v>0.20205291248867088</v>
      </c>
      <c r="O93" s="143">
        <f>M93/B91</f>
        <v>0.20205291248867088</v>
      </c>
      <c r="P93" s="54" t="s">
        <v>28</v>
      </c>
      <c r="Q93" s="103">
        <f>B91*0.2</f>
        <v>139.02200000000002</v>
      </c>
      <c r="R93" s="55">
        <f t="shared" si="18"/>
        <v>-1.4269999999999925</v>
      </c>
      <c r="S93" s="104"/>
      <c r="T93" s="98"/>
    </row>
    <row r="94" s="0" customFormat="1" ht="19.5" customHeight="1">
      <c r="A94" s="122" t="s">
        <v>29</v>
      </c>
      <c r="B94" s="106">
        <v>465.38</v>
      </c>
      <c r="C94" s="144" t="s">
        <v>23</v>
      </c>
      <c r="D94" s="145">
        <v>29.053999999999998</v>
      </c>
      <c r="E94" s="41">
        <v>29.053999999999998</v>
      </c>
      <c r="F94" s="41">
        <v>29.053999999999998</v>
      </c>
      <c r="G94" s="41">
        <v>29.053999999999998</v>
      </c>
      <c r="H94" s="41">
        <v>29.053999999999998</v>
      </c>
      <c r="I94" s="41">
        <v>29.053999999999998</v>
      </c>
      <c r="J94" s="41">
        <v>29.053999999999998</v>
      </c>
      <c r="K94" s="41">
        <v>29.053999999999998</v>
      </c>
      <c r="L94" s="41">
        <v>29.053999999999998</v>
      </c>
      <c r="M94" s="42">
        <v>29.053999999999998</v>
      </c>
      <c r="N94" s="43">
        <f>M94/M96</f>
        <v>0.33754676208843548</v>
      </c>
      <c r="O94" s="146"/>
      <c r="P94" s="61"/>
      <c r="Q94" s="107"/>
      <c r="R94" s="47"/>
      <c r="S94" s="63">
        <f>B94/B91</f>
        <v>0.66950554588482392</v>
      </c>
      <c r="T94" s="64"/>
      <c r="U94" s="65"/>
      <c r="V94" s="65"/>
      <c r="W94" s="65"/>
      <c r="X94" s="65"/>
      <c r="Y94" s="65"/>
      <c r="Z94" s="65"/>
      <c r="AA94" s="66"/>
      <c r="AB94" s="67"/>
      <c r="AC94" s="68"/>
      <c r="AD94" s="69"/>
      <c r="AE94" s="69"/>
      <c r="AF94" s="69"/>
      <c r="AG94" s="69"/>
      <c r="AH94" s="69"/>
      <c r="AI94" s="69"/>
      <c r="AJ94" s="69"/>
      <c r="AK94" s="69"/>
      <c r="AL94" s="69"/>
      <c r="AM94" s="69"/>
    </row>
    <row r="95" s="0" customFormat="1" ht="15.75" customHeight="1">
      <c r="A95" s="123"/>
      <c r="B95" s="106"/>
      <c r="C95" s="135" t="s">
        <v>30</v>
      </c>
      <c r="D95" s="145">
        <v>29.053999999999998</v>
      </c>
      <c r="E95" s="41">
        <v>29.053999999999998</v>
      </c>
      <c r="F95" s="41">
        <v>29.053999999999998</v>
      </c>
      <c r="G95" s="41">
        <v>56.304000000000002</v>
      </c>
      <c r="H95" s="41">
        <v>56.304000000000002</v>
      </c>
      <c r="I95" s="41">
        <v>56.304000000000002</v>
      </c>
      <c r="J95" s="41">
        <v>56.304000000000002</v>
      </c>
      <c r="K95" s="41">
        <v>56.304000000000002</v>
      </c>
      <c r="L95" s="41">
        <v>56.304000000000002</v>
      </c>
      <c r="M95" s="42">
        <v>56.304000000000002</v>
      </c>
      <c r="N95" s="43">
        <f>M95/M96</f>
        <v>0.65413481422961628</v>
      </c>
      <c r="O95" s="147">
        <f>M95/Q93</f>
        <v>0.40500064737955138</v>
      </c>
      <c r="P95" s="72" t="s">
        <v>31</v>
      </c>
      <c r="Q95" s="110">
        <f>Q93*0.24</f>
        <v>33.365280000000006</v>
      </c>
      <c r="R95" s="74">
        <f t="shared" si="17"/>
        <v>22.938719999999996</v>
      </c>
      <c r="S95" s="75"/>
      <c r="T95" s="76">
        <f>Q93*T7/100</f>
        <v>43.805832200000005</v>
      </c>
      <c r="U95" s="65"/>
      <c r="V95" s="65"/>
      <c r="W95" s="65"/>
      <c r="X95" s="65"/>
      <c r="Y95" s="65"/>
      <c r="Z95" s="66"/>
      <c r="AA95" s="66"/>
      <c r="AB95" s="67"/>
      <c r="AC95" s="79"/>
      <c r="AD95" s="69"/>
      <c r="AE95" s="69"/>
      <c r="AF95" s="69"/>
      <c r="AG95" s="69"/>
      <c r="AH95" s="69"/>
      <c r="AI95" s="69"/>
      <c r="AJ95" s="69"/>
      <c r="AK95" s="69"/>
      <c r="AL95" s="69"/>
      <c r="AM95" s="69"/>
    </row>
    <row r="96" s="0" customFormat="1" ht="16.5" customHeight="1">
      <c r="A96" s="123"/>
      <c r="B96" s="106"/>
      <c r="C96" s="148" t="s">
        <v>27</v>
      </c>
      <c r="D96" s="149">
        <v>29.053999999999998</v>
      </c>
      <c r="E96" s="150">
        <v>29.053999999999998</v>
      </c>
      <c r="F96" s="150">
        <v>29.053999999999998</v>
      </c>
      <c r="G96" s="150">
        <v>56.304000000000002</v>
      </c>
      <c r="H96" s="150">
        <v>56.304000000000002</v>
      </c>
      <c r="I96" s="150">
        <v>56.304000000000002</v>
      </c>
      <c r="J96" s="150">
        <v>78.51700000000001</v>
      </c>
      <c r="K96" s="150">
        <v>86.074000000000012</v>
      </c>
      <c r="L96" s="150">
        <v>86.074000000000012</v>
      </c>
      <c r="M96" s="151">
        <v>86.074000000000012</v>
      </c>
      <c r="N96" s="85">
        <f>M96/B94</f>
        <v>0.18495423095105079</v>
      </c>
      <c r="O96" s="152">
        <f>M96/Q93</f>
        <v>0.61913941678295525</v>
      </c>
      <c r="P96" s="87" t="s">
        <v>33</v>
      </c>
      <c r="Q96" s="113">
        <f>Q93*0.6</f>
        <v>83.413200000000003</v>
      </c>
      <c r="R96" s="55"/>
      <c r="S96" s="75"/>
      <c r="T96" s="75"/>
      <c r="U96" s="65"/>
      <c r="V96" s="65"/>
      <c r="W96" s="65"/>
      <c r="X96" s="65"/>
      <c r="Y96" s="65"/>
      <c r="Z96" s="66"/>
      <c r="AA96" s="66"/>
      <c r="AB96" s="67"/>
      <c r="AC96" s="92"/>
      <c r="AD96" s="93"/>
      <c r="AE96" s="93"/>
      <c r="AF96" s="93"/>
      <c r="AG96" s="93"/>
      <c r="AH96" s="93"/>
      <c r="AI96" s="93"/>
      <c r="AJ96" s="93"/>
      <c r="AK96" s="93"/>
      <c r="AL96" s="93"/>
      <c r="AM96" s="93"/>
    </row>
    <row r="97" ht="15.75" customHeight="1">
      <c r="A97" s="125">
        <v>15</v>
      </c>
      <c r="B97" s="95">
        <v>682.45000000000005</v>
      </c>
      <c r="C97" s="28" t="s">
        <v>23</v>
      </c>
      <c r="D97" s="29">
        <v>28.447999999999997</v>
      </c>
      <c r="E97" s="29">
        <v>37.569999999999993</v>
      </c>
      <c r="F97" s="29">
        <v>48.804999999999993</v>
      </c>
      <c r="G97" s="29">
        <v>48.804999999999993</v>
      </c>
      <c r="H97" s="29">
        <v>48.804999999999993</v>
      </c>
      <c r="I97" s="29">
        <v>48.804999999999993</v>
      </c>
      <c r="J97" s="29">
        <v>48.804999999999993</v>
      </c>
      <c r="K97" s="29">
        <v>48.804999999999993</v>
      </c>
      <c r="L97" s="29">
        <v>48.804999999999993</v>
      </c>
      <c r="M97" s="30">
        <v>48.804999999999993</v>
      </c>
      <c r="N97" s="31">
        <f>M97/M99</f>
        <v>0.35556866944972632</v>
      </c>
      <c r="O97" s="32">
        <f>M97/Q99</f>
        <v>0.35757198329547946</v>
      </c>
      <c r="P97" s="33" t="s">
        <v>24</v>
      </c>
      <c r="Q97" s="114">
        <f>Q99*0.35</f>
        <v>47.771500000000003</v>
      </c>
      <c r="R97" s="35">
        <f t="shared" ref="R97:R99" si="19">Q97-M97</f>
        <v>-1.0334999999999894</v>
      </c>
      <c r="S97" s="36"/>
      <c r="T97" s="98"/>
    </row>
    <row r="98" ht="15.75" customHeight="1">
      <c r="A98" s="126"/>
      <c r="B98" s="100"/>
      <c r="C98" s="40" t="s">
        <v>25</v>
      </c>
      <c r="D98" s="41">
        <v>28.447999999999997</v>
      </c>
      <c r="E98" s="41">
        <v>37.569999999999993</v>
      </c>
      <c r="F98" s="41">
        <v>48.804999999999993</v>
      </c>
      <c r="G98" s="41">
        <v>76.074999999999989</v>
      </c>
      <c r="H98" s="41">
        <v>82.999999999999986</v>
      </c>
      <c r="I98" s="41">
        <v>82.999999999999986</v>
      </c>
      <c r="J98" s="41">
        <v>82.999999999999986</v>
      </c>
      <c r="K98" s="41">
        <v>82.999999999999986</v>
      </c>
      <c r="L98" s="41">
        <v>82.999999999999986</v>
      </c>
      <c r="M98" s="42">
        <v>82.999999999999986</v>
      </c>
      <c r="N98" s="43">
        <f>M98/M99</f>
        <v>0.60469623121252503</v>
      </c>
      <c r="O98" s="115">
        <f>M98/Q99</f>
        <v>0.60810315774049362</v>
      </c>
      <c r="P98" s="45" t="s">
        <v>26</v>
      </c>
      <c r="Q98" s="107">
        <f>Q99*0.6</f>
        <v>81.894000000000005</v>
      </c>
      <c r="R98" s="47">
        <f t="shared" si="19"/>
        <v>-1.1059999999999803</v>
      </c>
      <c r="S98" s="98"/>
      <c r="T98" s="98"/>
    </row>
    <row r="99" ht="15.75" customHeight="1">
      <c r="A99" s="126"/>
      <c r="B99" s="100"/>
      <c r="C99" s="49" t="s">
        <v>27</v>
      </c>
      <c r="D99" s="50">
        <v>28.447999999999997</v>
      </c>
      <c r="E99" s="50">
        <v>37.569999999999993</v>
      </c>
      <c r="F99" s="50">
        <v>48.804999999999993</v>
      </c>
      <c r="G99" s="50">
        <v>76.074999999999989</v>
      </c>
      <c r="H99" s="50">
        <v>82.999999999999986</v>
      </c>
      <c r="I99" s="50">
        <v>82.999999999999986</v>
      </c>
      <c r="J99" s="50">
        <v>105.48699999999999</v>
      </c>
      <c r="K99" s="50">
        <v>112.47699999999999</v>
      </c>
      <c r="L99" s="50">
        <v>134.959</v>
      </c>
      <c r="M99" s="51">
        <v>137.25900000000001</v>
      </c>
      <c r="N99" s="52">
        <f>M99/B97</f>
        <v>0.20112682247783722</v>
      </c>
      <c r="O99" s="102">
        <f>M99/B97</f>
        <v>0.20112682247783722</v>
      </c>
      <c r="P99" s="54" t="s">
        <v>28</v>
      </c>
      <c r="Q99" s="103">
        <f>B97*0.2</f>
        <v>136.49000000000001</v>
      </c>
      <c r="R99" s="55">
        <f t="shared" si="19"/>
        <v>-0.76900000000000546</v>
      </c>
      <c r="S99" s="104"/>
      <c r="T99" s="98"/>
    </row>
    <row r="100" s="0" customFormat="1" ht="19.5" customHeight="1">
      <c r="A100" s="122" t="s">
        <v>29</v>
      </c>
      <c r="B100" s="106">
        <v>460.98000000000002</v>
      </c>
      <c r="C100" s="58" t="s">
        <v>23</v>
      </c>
      <c r="D100" s="41">
        <v>28.447999999999997</v>
      </c>
      <c r="E100" s="41">
        <v>28.447999999999997</v>
      </c>
      <c r="F100" s="41">
        <v>28.447999999999997</v>
      </c>
      <c r="G100" s="41">
        <v>28.447999999999997</v>
      </c>
      <c r="H100" s="41">
        <v>28.447999999999997</v>
      </c>
      <c r="I100" s="41">
        <v>28.447999999999997</v>
      </c>
      <c r="J100" s="41">
        <v>28.447999999999997</v>
      </c>
      <c r="K100" s="41">
        <v>28.447999999999997</v>
      </c>
      <c r="L100" s="41">
        <v>28.447999999999997</v>
      </c>
      <c r="M100" s="42">
        <v>28.447999999999997</v>
      </c>
      <c r="N100" s="43">
        <f>M100/M102</f>
        <v>0.33332942761731799</v>
      </c>
      <c r="O100" s="60"/>
      <c r="P100" s="61"/>
      <c r="Q100" s="107"/>
      <c r="R100" s="47"/>
      <c r="S100" s="63">
        <f>B100/B97</f>
        <v>0.67547805700051289</v>
      </c>
      <c r="T100" s="64"/>
      <c r="U100" s="65"/>
      <c r="V100" s="65"/>
      <c r="W100" s="65"/>
      <c r="X100" s="65"/>
      <c r="Y100" s="65"/>
      <c r="Z100" s="65"/>
      <c r="AA100" s="66"/>
      <c r="AB100" s="67"/>
      <c r="AC100" s="68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</row>
    <row r="101" s="0" customFormat="1" ht="15.75" customHeight="1">
      <c r="A101" s="123"/>
      <c r="B101" s="106"/>
      <c r="C101" s="40" t="s">
        <v>30</v>
      </c>
      <c r="D101" s="41">
        <v>28.447999999999997</v>
      </c>
      <c r="E101" s="41">
        <v>28.447999999999997</v>
      </c>
      <c r="F101" s="41">
        <v>28.447999999999997</v>
      </c>
      <c r="G101" s="41">
        <v>55.717999999999996</v>
      </c>
      <c r="H101" s="41">
        <v>55.717999999999996</v>
      </c>
      <c r="I101" s="41">
        <v>55.717999999999996</v>
      </c>
      <c r="J101" s="41">
        <v>55.717999999999996</v>
      </c>
      <c r="K101" s="41">
        <v>55.717999999999996</v>
      </c>
      <c r="L101" s="41">
        <v>55.717999999999996</v>
      </c>
      <c r="M101" s="42">
        <v>55.717999999999996</v>
      </c>
      <c r="N101" s="43">
        <f>M101/M102</f>
        <v>0.65285605483625297</v>
      </c>
      <c r="O101" s="71">
        <f>M101/Q99</f>
        <v>0.40822038244560038</v>
      </c>
      <c r="P101" s="72" t="s">
        <v>31</v>
      </c>
      <c r="Q101" s="110">
        <f>Q99*0.24</f>
        <v>32.757600000000004</v>
      </c>
      <c r="R101" s="74">
        <f t="shared" si="17"/>
        <v>22.960399999999993</v>
      </c>
      <c r="S101" s="75"/>
      <c r="T101" s="76">
        <f>Q99*T7/100</f>
        <v>43.007999000000012</v>
      </c>
      <c r="U101" s="65"/>
      <c r="V101" s="65"/>
      <c r="W101" s="65"/>
      <c r="X101" s="65"/>
      <c r="Y101" s="65"/>
      <c r="Z101" s="66"/>
      <c r="AA101" s="66"/>
      <c r="AB101" s="67"/>
      <c r="AC101" s="79"/>
      <c r="AD101" s="69"/>
      <c r="AE101" s="69"/>
      <c r="AF101" s="69"/>
      <c r="AG101" s="69"/>
      <c r="AH101" s="69"/>
      <c r="AI101" s="69"/>
      <c r="AJ101" s="69"/>
      <c r="AK101" s="69"/>
      <c r="AL101" s="69"/>
      <c r="AM101" s="69"/>
    </row>
    <row r="102" s="0" customFormat="1" ht="16.5" customHeight="1">
      <c r="A102" s="123"/>
      <c r="B102" s="106"/>
      <c r="C102" s="82" t="s">
        <v>27</v>
      </c>
      <c r="D102" s="50">
        <v>28.447999999999997</v>
      </c>
      <c r="E102" s="50">
        <v>28.447999999999997</v>
      </c>
      <c r="F102" s="50">
        <v>28.447999999999997</v>
      </c>
      <c r="G102" s="50">
        <v>55.717999999999996</v>
      </c>
      <c r="H102" s="50">
        <v>55.717999999999996</v>
      </c>
      <c r="I102" s="50">
        <v>55.717999999999996</v>
      </c>
      <c r="J102" s="50">
        <v>78.35499999999999</v>
      </c>
      <c r="K102" s="50">
        <v>85.344999999999985</v>
      </c>
      <c r="L102" s="50">
        <v>85.344999999999985</v>
      </c>
      <c r="M102" s="51">
        <v>85.344999999999985</v>
      </c>
      <c r="N102" s="111">
        <f>M102/B100</f>
        <v>0.18513818386914829</v>
      </c>
      <c r="O102" s="112">
        <f>M102/Q99</f>
        <v>0.62528390358267993</v>
      </c>
      <c r="P102" s="87" t="s">
        <v>33</v>
      </c>
      <c r="Q102" s="113">
        <f>Q99*0.6</f>
        <v>81.894000000000005</v>
      </c>
      <c r="R102" s="55"/>
      <c r="S102" s="75"/>
      <c r="T102" s="75"/>
      <c r="U102" s="65"/>
      <c r="V102" s="65"/>
      <c r="W102" s="65"/>
      <c r="X102" s="65"/>
      <c r="Y102" s="65"/>
      <c r="Z102" s="66"/>
      <c r="AA102" s="66"/>
      <c r="AB102" s="67"/>
      <c r="AC102" s="92"/>
      <c r="AD102" s="93"/>
      <c r="AE102" s="93"/>
      <c r="AF102" s="93"/>
      <c r="AG102" s="93"/>
      <c r="AH102" s="93"/>
      <c r="AI102" s="93"/>
      <c r="AJ102" s="93"/>
      <c r="AK102" s="93"/>
      <c r="AL102" s="93"/>
      <c r="AM102" s="93"/>
    </row>
    <row r="103" ht="15.75" customHeight="1">
      <c r="A103" s="125">
        <v>16</v>
      </c>
      <c r="B103" s="95">
        <v>698.08000000000004</v>
      </c>
      <c r="C103" s="28" t="s">
        <v>23</v>
      </c>
      <c r="D103" s="29">
        <v>29.751999999999992</v>
      </c>
      <c r="E103" s="29">
        <v>38.881999999999991</v>
      </c>
      <c r="F103" s="29">
        <v>49.646999999999991</v>
      </c>
      <c r="G103" s="29">
        <v>49.646999999999991</v>
      </c>
      <c r="H103" s="29">
        <v>49.646999999999991</v>
      </c>
      <c r="I103" s="29">
        <v>49.646999999999991</v>
      </c>
      <c r="J103" s="29">
        <v>49.646999999999991</v>
      </c>
      <c r="K103" s="29">
        <v>49.646999999999991</v>
      </c>
      <c r="L103" s="29">
        <v>49.646999999999991</v>
      </c>
      <c r="M103" s="30">
        <v>49.646999999999991</v>
      </c>
      <c r="N103" s="31">
        <f>M103/M105</f>
        <v>0.35263658834559763</v>
      </c>
      <c r="O103" s="32">
        <f>M103/Q105</f>
        <v>0.35559677973871179</v>
      </c>
      <c r="P103" s="33" t="s">
        <v>24</v>
      </c>
      <c r="Q103" s="114">
        <f>Q105*0.35</f>
        <v>48.865600000000001</v>
      </c>
      <c r="R103" s="35">
        <f t="shared" ref="R103:R105" si="20">Q103-M103</f>
        <v>-0.78139999999999077</v>
      </c>
      <c r="S103" s="36"/>
      <c r="T103" s="98"/>
    </row>
    <row r="104" ht="15.75" customHeight="1">
      <c r="A104" s="126"/>
      <c r="B104" s="100"/>
      <c r="C104" s="40" t="s">
        <v>25</v>
      </c>
      <c r="D104" s="41">
        <v>29.751999999999992</v>
      </c>
      <c r="E104" s="41">
        <v>38.881999999999991</v>
      </c>
      <c r="F104" s="41">
        <v>49.646999999999991</v>
      </c>
      <c r="G104" s="41">
        <v>76.706999999999994</v>
      </c>
      <c r="H104" s="41">
        <v>84.47699999999999</v>
      </c>
      <c r="I104" s="41">
        <v>84.47699999999999</v>
      </c>
      <c r="J104" s="41">
        <v>84.47699999999999</v>
      </c>
      <c r="K104" s="41">
        <v>84.47699999999999</v>
      </c>
      <c r="L104" s="41">
        <v>84.47699999999999</v>
      </c>
      <c r="M104" s="42">
        <v>84.47699999999999</v>
      </c>
      <c r="N104" s="43">
        <f>M104/M105</f>
        <v>0.60002983208796201</v>
      </c>
      <c r="O104" s="115">
        <f>M104/Q105</f>
        <v>0.60506675452670167</v>
      </c>
      <c r="P104" s="45" t="s">
        <v>26</v>
      </c>
      <c r="Q104" s="107">
        <f>Q105*0.6</f>
        <v>83.769600000000011</v>
      </c>
      <c r="R104" s="47">
        <f t="shared" si="20"/>
        <v>-0.70739999999997849</v>
      </c>
      <c r="S104" s="98"/>
      <c r="T104" s="98"/>
    </row>
    <row r="105" ht="15.75" customHeight="1">
      <c r="A105" s="126"/>
      <c r="B105" s="100"/>
      <c r="C105" s="49" t="s">
        <v>27</v>
      </c>
      <c r="D105" s="50">
        <v>29.751999999999992</v>
      </c>
      <c r="E105" s="50">
        <v>38.881999999999991</v>
      </c>
      <c r="F105" s="50">
        <v>49.646999999999991</v>
      </c>
      <c r="G105" s="50">
        <v>76.706999999999994</v>
      </c>
      <c r="H105" s="50">
        <v>84.47699999999999</v>
      </c>
      <c r="I105" s="50">
        <v>84.47699999999999</v>
      </c>
      <c r="J105" s="50">
        <v>106.26799999999999</v>
      </c>
      <c r="K105" s="50">
        <v>113.27699999999999</v>
      </c>
      <c r="L105" s="50">
        <v>138.148</v>
      </c>
      <c r="M105" s="51">
        <v>140.78799999999998</v>
      </c>
      <c r="N105" s="52">
        <f>M105/B103</f>
        <v>0.20167889067155623</v>
      </c>
      <c r="O105" s="102">
        <f>M105/B103</f>
        <v>0.20167889067155623</v>
      </c>
      <c r="P105" s="54" t="s">
        <v>28</v>
      </c>
      <c r="Q105" s="103">
        <f>B103*0.2</f>
        <v>139.61600000000001</v>
      </c>
      <c r="R105" s="55">
        <f t="shared" si="20"/>
        <v>-1.1719999999999686</v>
      </c>
      <c r="S105" s="104"/>
      <c r="T105" s="98"/>
    </row>
    <row r="106" s="0" customFormat="1" ht="19.5" customHeight="1">
      <c r="A106" s="122" t="s">
        <v>29</v>
      </c>
      <c r="B106" s="106">
        <v>458.19999999999999</v>
      </c>
      <c r="C106" s="58" t="s">
        <v>23</v>
      </c>
      <c r="D106" s="41">
        <v>29.751999999999992</v>
      </c>
      <c r="E106" s="41">
        <v>29.751999999999992</v>
      </c>
      <c r="F106" s="41">
        <v>29.751999999999992</v>
      </c>
      <c r="G106" s="41">
        <v>29.751999999999992</v>
      </c>
      <c r="H106" s="41">
        <v>29.751999999999992</v>
      </c>
      <c r="I106" s="41">
        <v>29.751999999999992</v>
      </c>
      <c r="J106" s="41">
        <v>29.751999999999992</v>
      </c>
      <c r="K106" s="41">
        <v>29.751999999999992</v>
      </c>
      <c r="L106" s="41">
        <v>29.751999999999992</v>
      </c>
      <c r="M106" s="42">
        <v>29.751999999999992</v>
      </c>
      <c r="N106" s="43">
        <f>M106/M108</f>
        <v>0.34752137550810625</v>
      </c>
      <c r="O106" s="60"/>
      <c r="P106" s="61"/>
      <c r="Q106" s="107"/>
      <c r="R106" s="47"/>
      <c r="S106" s="63">
        <f>B106/B103</f>
        <v>0.656371762548705</v>
      </c>
      <c r="T106" s="64"/>
      <c r="U106" s="65"/>
      <c r="V106" s="65"/>
      <c r="W106" s="65"/>
      <c r="X106" s="65"/>
      <c r="Y106" s="65"/>
      <c r="Z106" s="65"/>
      <c r="AA106" s="66"/>
      <c r="AB106" s="67"/>
      <c r="AC106" s="68"/>
      <c r="AD106" s="69"/>
      <c r="AE106" s="69"/>
      <c r="AF106" s="69"/>
      <c r="AG106" s="69"/>
      <c r="AH106" s="69"/>
      <c r="AI106" s="69"/>
      <c r="AJ106" s="69"/>
      <c r="AK106" s="69"/>
      <c r="AL106" s="69"/>
      <c r="AM106" s="69"/>
    </row>
    <row r="107" s="0" customFormat="1" ht="15.75" customHeight="1">
      <c r="A107" s="123"/>
      <c r="B107" s="106"/>
      <c r="C107" s="40" t="s">
        <v>30</v>
      </c>
      <c r="D107" s="41">
        <v>29.751999999999992</v>
      </c>
      <c r="E107" s="41">
        <v>29.751999999999992</v>
      </c>
      <c r="F107" s="41">
        <v>29.751999999999992</v>
      </c>
      <c r="G107" s="41">
        <v>56.811999999999998</v>
      </c>
      <c r="H107" s="41">
        <v>56.811999999999998</v>
      </c>
      <c r="I107" s="41">
        <v>56.811999999999998</v>
      </c>
      <c r="J107" s="41">
        <v>56.811999999999998</v>
      </c>
      <c r="K107" s="41">
        <v>56.811999999999998</v>
      </c>
      <c r="L107" s="41">
        <v>56.811999999999998</v>
      </c>
      <c r="M107" s="42">
        <v>56.811999999999998</v>
      </c>
      <c r="N107" s="43">
        <f>M107/M108</f>
        <v>0.66359856094939962</v>
      </c>
      <c r="O107" s="71">
        <f>M107/Q105</f>
        <v>0.40691611276644507</v>
      </c>
      <c r="P107" s="72" t="s">
        <v>31</v>
      </c>
      <c r="Q107" s="110">
        <f>Q105*0.24</f>
        <v>33.507840000000002</v>
      </c>
      <c r="R107" s="74">
        <f t="shared" ref="R107:R125" si="21">M107-Q107</f>
        <v>23.304159999999996</v>
      </c>
      <c r="S107" s="75"/>
      <c r="T107" s="76">
        <f>Q105*T7/100</f>
        <v>43.993001600000007</v>
      </c>
      <c r="U107" s="65"/>
      <c r="V107" s="65"/>
      <c r="W107" s="65"/>
      <c r="X107" s="65"/>
      <c r="Y107" s="65"/>
      <c r="Z107" s="66"/>
      <c r="AA107" s="66"/>
      <c r="AB107" s="67"/>
      <c r="AC107" s="79"/>
      <c r="AD107" s="69"/>
      <c r="AE107" s="69"/>
      <c r="AF107" s="69"/>
      <c r="AG107" s="69"/>
      <c r="AH107" s="69"/>
      <c r="AI107" s="69"/>
      <c r="AJ107" s="69"/>
      <c r="AK107" s="69"/>
      <c r="AL107" s="69"/>
      <c r="AM107" s="69"/>
    </row>
    <row r="108" s="0" customFormat="1" ht="16.5" customHeight="1">
      <c r="A108" s="123"/>
      <c r="B108" s="106"/>
      <c r="C108" s="82" t="s">
        <v>27</v>
      </c>
      <c r="D108" s="50">
        <v>29.751999999999992</v>
      </c>
      <c r="E108" s="50">
        <v>29.751999999999992</v>
      </c>
      <c r="F108" s="50">
        <v>29.751999999999992</v>
      </c>
      <c r="G108" s="50">
        <v>56.811999999999998</v>
      </c>
      <c r="H108" s="50">
        <v>56.811999999999998</v>
      </c>
      <c r="I108" s="50">
        <v>56.811999999999998</v>
      </c>
      <c r="J108" s="50">
        <v>78.602999999999994</v>
      </c>
      <c r="K108" s="50">
        <v>85.611999999999995</v>
      </c>
      <c r="L108" s="50">
        <v>85.611999999999995</v>
      </c>
      <c r="M108" s="51">
        <v>85.611999999999995</v>
      </c>
      <c r="N108" s="111">
        <f>M108/B106</f>
        <v>0.18684417285028371</v>
      </c>
      <c r="O108" s="112">
        <f>M108/Q105</f>
        <v>0.61319619527847802</v>
      </c>
      <c r="P108" s="87" t="s">
        <v>33</v>
      </c>
      <c r="Q108" s="113">
        <f>Q105*0.6</f>
        <v>83.769600000000011</v>
      </c>
      <c r="R108" s="55"/>
      <c r="S108" s="75"/>
      <c r="T108" s="75"/>
      <c r="U108" s="65"/>
      <c r="V108" s="65"/>
      <c r="W108" s="65"/>
      <c r="X108" s="65"/>
      <c r="Y108" s="65"/>
      <c r="Z108" s="66"/>
      <c r="AA108" s="66"/>
      <c r="AB108" s="67"/>
      <c r="AC108" s="92"/>
      <c r="AD108" s="93"/>
      <c r="AE108" s="93"/>
      <c r="AF108" s="93"/>
      <c r="AG108" s="93"/>
      <c r="AH108" s="93"/>
      <c r="AI108" s="93"/>
      <c r="AJ108" s="93"/>
      <c r="AK108" s="93"/>
      <c r="AL108" s="93"/>
      <c r="AM108" s="93"/>
    </row>
    <row r="109" ht="15.75" customHeight="1">
      <c r="A109" s="125">
        <v>17</v>
      </c>
      <c r="B109" s="95">
        <v>704.25999999999999</v>
      </c>
      <c r="C109" s="28" t="s">
        <v>23</v>
      </c>
      <c r="D109" s="29">
        <v>30.750999999999994</v>
      </c>
      <c r="E109" s="29">
        <v>39.710999999999991</v>
      </c>
      <c r="F109" s="29">
        <v>50.813999999999993</v>
      </c>
      <c r="G109" s="29">
        <v>50.813999999999993</v>
      </c>
      <c r="H109" s="29">
        <v>50.813999999999993</v>
      </c>
      <c r="I109" s="29">
        <v>50.813999999999993</v>
      </c>
      <c r="J109" s="29">
        <v>50.813999999999993</v>
      </c>
      <c r="K109" s="29">
        <v>50.813999999999993</v>
      </c>
      <c r="L109" s="29">
        <v>50.813999999999993</v>
      </c>
      <c r="M109" s="30">
        <v>50.813999999999993</v>
      </c>
      <c r="N109" s="31">
        <f>M109/M111</f>
        <v>0.35927203823637538</v>
      </c>
      <c r="O109" s="32">
        <f>M109/Q111</f>
        <v>0.36076165052679404</v>
      </c>
      <c r="P109" s="33" t="s">
        <v>24</v>
      </c>
      <c r="Q109" s="114">
        <f>Q111*0.35</f>
        <v>49.298200000000001</v>
      </c>
      <c r="R109" s="35">
        <f t="shared" ref="R109:R111" si="22">Q109-M109</f>
        <v>-1.5157999999999916</v>
      </c>
      <c r="S109" s="36"/>
      <c r="T109" s="98"/>
    </row>
    <row r="110" ht="15.75" customHeight="1">
      <c r="A110" s="126"/>
      <c r="B110" s="100"/>
      <c r="C110" s="40" t="s">
        <v>25</v>
      </c>
      <c r="D110" s="41">
        <v>30.750999999999994</v>
      </c>
      <c r="E110" s="41">
        <v>39.710999999999991</v>
      </c>
      <c r="F110" s="41">
        <v>50.813999999999993</v>
      </c>
      <c r="G110" s="41">
        <v>77.744</v>
      </c>
      <c r="H110" s="41">
        <v>85.174000000000007</v>
      </c>
      <c r="I110" s="41">
        <v>85.174000000000007</v>
      </c>
      <c r="J110" s="41">
        <v>85.174000000000007</v>
      </c>
      <c r="K110" s="41">
        <v>85.174000000000007</v>
      </c>
      <c r="L110" s="41">
        <v>85.174000000000007</v>
      </c>
      <c r="M110" s="42">
        <v>85.174000000000007</v>
      </c>
      <c r="N110" s="43">
        <f>M110/M111</f>
        <v>0.60220877287253605</v>
      </c>
      <c r="O110" s="115">
        <f>M110/Q111</f>
        <v>0.60470564848209474</v>
      </c>
      <c r="P110" s="45" t="s">
        <v>26</v>
      </c>
      <c r="Q110" s="107">
        <f>Q111*0.6</f>
        <v>84.511200000000002</v>
      </c>
      <c r="R110" s="47">
        <f t="shared" si="22"/>
        <v>-0.66280000000000427</v>
      </c>
      <c r="S110" s="98"/>
      <c r="T110" s="98"/>
    </row>
    <row r="111" ht="15.75" customHeight="1">
      <c r="A111" s="126"/>
      <c r="B111" s="100"/>
      <c r="C111" s="49" t="s">
        <v>27</v>
      </c>
      <c r="D111" s="50">
        <v>30.750999999999994</v>
      </c>
      <c r="E111" s="50">
        <v>39.710999999999991</v>
      </c>
      <c r="F111" s="50">
        <v>50.813999999999993</v>
      </c>
      <c r="G111" s="50">
        <v>77.744</v>
      </c>
      <c r="H111" s="50">
        <v>85.174000000000007</v>
      </c>
      <c r="I111" s="50">
        <v>85.174000000000007</v>
      </c>
      <c r="J111" s="50">
        <v>106.92500000000001</v>
      </c>
      <c r="K111" s="50">
        <v>114.01500000000001</v>
      </c>
      <c r="L111" s="50">
        <v>138.74600000000001</v>
      </c>
      <c r="M111" s="51">
        <v>141.43600000000001</v>
      </c>
      <c r="N111" s="52">
        <f>M111/B109</f>
        <v>0.20082923920143131</v>
      </c>
      <c r="O111" s="102">
        <f>M111/B109</f>
        <v>0.20082923920143131</v>
      </c>
      <c r="P111" s="54" t="s">
        <v>28</v>
      </c>
      <c r="Q111" s="103">
        <f>B109*0.2</f>
        <v>140.852</v>
      </c>
      <c r="R111" s="55">
        <f t="shared" si="22"/>
        <v>-0.58400000000000318</v>
      </c>
      <c r="S111" s="104"/>
      <c r="T111" s="98"/>
    </row>
    <row r="112" s="0" customFormat="1" ht="19.5" customHeight="1">
      <c r="A112" s="122" t="s">
        <v>29</v>
      </c>
      <c r="B112" s="106">
        <v>466.83999999999997</v>
      </c>
      <c r="C112" s="58" t="s">
        <v>23</v>
      </c>
      <c r="D112" s="41">
        <v>30.750999999999994</v>
      </c>
      <c r="E112" s="41">
        <v>30.750999999999994</v>
      </c>
      <c r="F112" s="41">
        <v>30.750999999999994</v>
      </c>
      <c r="G112" s="41">
        <v>30.750999999999994</v>
      </c>
      <c r="H112" s="41">
        <v>30.750999999999994</v>
      </c>
      <c r="I112" s="41">
        <v>30.750999999999994</v>
      </c>
      <c r="J112" s="41">
        <v>30.750999999999994</v>
      </c>
      <c r="K112" s="41">
        <v>30.750999999999994</v>
      </c>
      <c r="L112" s="41">
        <v>30.750999999999994</v>
      </c>
      <c r="M112" s="42">
        <v>30.750999999999994</v>
      </c>
      <c r="N112" s="43">
        <f>M112/M114</f>
        <v>0.35541249624372989</v>
      </c>
      <c r="O112" s="60"/>
      <c r="P112" s="61"/>
      <c r="Q112" s="107"/>
      <c r="R112" s="47"/>
      <c r="S112" s="63">
        <f>B112/B109</f>
        <v>0.66288018629483425</v>
      </c>
      <c r="T112" s="64"/>
      <c r="U112" s="65"/>
      <c r="V112" s="65"/>
      <c r="W112" s="65"/>
      <c r="X112" s="65"/>
      <c r="Y112" s="65"/>
      <c r="Z112" s="65"/>
      <c r="AA112" s="66"/>
      <c r="AB112" s="67"/>
      <c r="AC112" s="68"/>
      <c r="AD112" s="69"/>
      <c r="AE112" s="69"/>
      <c r="AF112" s="69"/>
      <c r="AG112" s="69"/>
      <c r="AH112" s="69"/>
      <c r="AI112" s="69"/>
      <c r="AJ112" s="69"/>
      <c r="AK112" s="69"/>
      <c r="AL112" s="69"/>
      <c r="AM112" s="69"/>
    </row>
    <row r="113" s="0" customFormat="1" ht="15.75" customHeight="1">
      <c r="A113" s="123"/>
      <c r="B113" s="106"/>
      <c r="C113" s="40" t="s">
        <v>30</v>
      </c>
      <c r="D113" s="41">
        <v>30.750999999999994</v>
      </c>
      <c r="E113" s="41">
        <v>30.750999999999994</v>
      </c>
      <c r="F113" s="41">
        <v>30.750999999999994</v>
      </c>
      <c r="G113" s="41">
        <v>57.680999999999997</v>
      </c>
      <c r="H113" s="41">
        <v>57.680999999999997</v>
      </c>
      <c r="I113" s="41">
        <v>57.680999999999997</v>
      </c>
      <c r="J113" s="41">
        <v>57.680999999999997</v>
      </c>
      <c r="K113" s="41">
        <v>57.680999999999997</v>
      </c>
      <c r="L113" s="41">
        <v>57.680999999999997</v>
      </c>
      <c r="M113" s="42">
        <v>57.680999999999997</v>
      </c>
      <c r="N113" s="43">
        <f>M113/M114</f>
        <v>0.66666281408196759</v>
      </c>
      <c r="O113" s="71">
        <f>M113/Q111</f>
        <v>0.40951495186436826</v>
      </c>
      <c r="P113" s="72" t="s">
        <v>31</v>
      </c>
      <c r="Q113" s="110">
        <f>Q111*0.24</f>
        <v>33.804479999999998</v>
      </c>
      <c r="R113" s="74">
        <f t="shared" si="21"/>
        <v>23.876519999999999</v>
      </c>
      <c r="S113" s="75"/>
      <c r="T113" s="76">
        <f>Q111*T7/100</f>
        <v>44.382465200000006</v>
      </c>
      <c r="U113" s="65"/>
      <c r="V113" s="65"/>
      <c r="W113" s="65"/>
      <c r="X113" s="65"/>
      <c r="Y113" s="65"/>
      <c r="Z113" s="66"/>
      <c r="AA113" s="66"/>
      <c r="AB113" s="67"/>
      <c r="AC113" s="79"/>
      <c r="AD113" s="69"/>
      <c r="AE113" s="69"/>
      <c r="AF113" s="69"/>
      <c r="AG113" s="69"/>
      <c r="AH113" s="69"/>
      <c r="AI113" s="69"/>
      <c r="AJ113" s="69"/>
      <c r="AK113" s="69"/>
      <c r="AL113" s="69"/>
      <c r="AM113" s="69"/>
    </row>
    <row r="114" s="0" customFormat="1" ht="16.5" customHeight="1">
      <c r="A114" s="123"/>
      <c r="B114" s="106"/>
      <c r="C114" s="82" t="s">
        <v>27</v>
      </c>
      <c r="D114" s="50">
        <v>30.750999999999994</v>
      </c>
      <c r="E114" s="50">
        <v>30.750999999999994</v>
      </c>
      <c r="F114" s="50">
        <v>30.750999999999994</v>
      </c>
      <c r="G114" s="50">
        <v>57.680999999999997</v>
      </c>
      <c r="H114" s="50">
        <v>57.680999999999997</v>
      </c>
      <c r="I114" s="50">
        <v>57.680999999999997</v>
      </c>
      <c r="J114" s="50">
        <v>79.431999999999988</v>
      </c>
      <c r="K114" s="50">
        <v>86.521999999999991</v>
      </c>
      <c r="L114" s="50">
        <v>86.521999999999991</v>
      </c>
      <c r="M114" s="51">
        <v>86.521999999999991</v>
      </c>
      <c r="N114" s="111">
        <f>M114/B112</f>
        <v>0.18533544683403305</v>
      </c>
      <c r="O114" s="112">
        <f>M114/Q111</f>
        <v>0.61427597762190089</v>
      </c>
      <c r="P114" s="87" t="s">
        <v>33</v>
      </c>
      <c r="Q114" s="113">
        <f>Q111*0.6</f>
        <v>84.511200000000002</v>
      </c>
      <c r="R114" s="55"/>
      <c r="S114" s="75"/>
      <c r="T114" s="75"/>
      <c r="U114" s="65"/>
      <c r="V114" s="65"/>
      <c r="W114" s="65"/>
      <c r="X114" s="65"/>
      <c r="Y114" s="65"/>
      <c r="Z114" s="66"/>
      <c r="AA114" s="66"/>
      <c r="AB114" s="67"/>
      <c r="AC114" s="92"/>
      <c r="AD114" s="93"/>
      <c r="AE114" s="93"/>
      <c r="AF114" s="93"/>
      <c r="AG114" s="93"/>
      <c r="AH114" s="93"/>
      <c r="AI114" s="93"/>
      <c r="AJ114" s="93"/>
      <c r="AK114" s="93"/>
      <c r="AL114" s="93"/>
      <c r="AM114" s="93"/>
    </row>
    <row r="115" ht="15.75" customHeight="1">
      <c r="A115" s="125">
        <v>18</v>
      </c>
      <c r="B115" s="95">
        <v>709.96000000000004</v>
      </c>
      <c r="C115" s="28" t="s">
        <v>23</v>
      </c>
      <c r="D115" s="29">
        <v>31.538999999999994</v>
      </c>
      <c r="E115" s="29">
        <v>40.509999999999991</v>
      </c>
      <c r="F115" s="29">
        <v>51.269999999999989</v>
      </c>
      <c r="G115" s="29">
        <v>51.269999999999989</v>
      </c>
      <c r="H115" s="29">
        <v>51.269999999999989</v>
      </c>
      <c r="I115" s="29">
        <v>51.269999999999989</v>
      </c>
      <c r="J115" s="29">
        <v>51.269999999999989</v>
      </c>
      <c r="K115" s="29">
        <v>51.269999999999989</v>
      </c>
      <c r="L115" s="29">
        <v>51.269999999999989</v>
      </c>
      <c r="M115" s="30">
        <v>51.269999999999989</v>
      </c>
      <c r="N115" s="31">
        <f>M115/M117</f>
        <v>0.35959466169906545</v>
      </c>
      <c r="O115" s="96">
        <f>M115/Q117</f>
        <v>0.36107668037635909</v>
      </c>
      <c r="P115" s="33" t="s">
        <v>24</v>
      </c>
      <c r="Q115" s="114">
        <f>Q117*0.35</f>
        <v>49.697200000000002</v>
      </c>
      <c r="R115" s="35">
        <f t="shared" ref="R115:R117" si="23">Q115-M115</f>
        <v>-1.5727999999999867</v>
      </c>
      <c r="S115" s="36"/>
      <c r="T115" s="98"/>
    </row>
    <row r="116" ht="15.75" customHeight="1">
      <c r="A116" s="126"/>
      <c r="B116" s="100"/>
      <c r="C116" s="40" t="s">
        <v>25</v>
      </c>
      <c r="D116" s="41">
        <v>31.538999999999994</v>
      </c>
      <c r="E116" s="41">
        <v>40.509999999999991</v>
      </c>
      <c r="F116" s="41">
        <v>51.269999999999989</v>
      </c>
      <c r="G116" s="41">
        <v>77.919999999999987</v>
      </c>
      <c r="H116" s="41">
        <v>85.539999999999992</v>
      </c>
      <c r="I116" s="41">
        <v>85.539999999999992</v>
      </c>
      <c r="J116" s="41">
        <v>85.539999999999992</v>
      </c>
      <c r="K116" s="41">
        <v>85.539999999999992</v>
      </c>
      <c r="L116" s="41">
        <v>85.539999999999992</v>
      </c>
      <c r="M116" s="42">
        <v>85.539999999999992</v>
      </c>
      <c r="N116" s="43">
        <f>M116/M117</f>
        <v>0.59995567313707943</v>
      </c>
      <c r="O116" s="115">
        <f>M116/Q117</f>
        <v>0.60242830582004603</v>
      </c>
      <c r="P116" s="45" t="s">
        <v>26</v>
      </c>
      <c r="Q116" s="107">
        <f>Q117*0.6</f>
        <v>85.195200000000014</v>
      </c>
      <c r="R116" s="47">
        <f t="shared" si="23"/>
        <v>-0.34479999999997801</v>
      </c>
      <c r="S116" s="98"/>
      <c r="T116" s="98"/>
    </row>
    <row r="117" ht="15.75" customHeight="1">
      <c r="A117" s="126"/>
      <c r="B117" s="100"/>
      <c r="C117" s="49" t="s">
        <v>27</v>
      </c>
      <c r="D117" s="50">
        <v>31.538999999999994</v>
      </c>
      <c r="E117" s="50">
        <v>40.509999999999991</v>
      </c>
      <c r="F117" s="50">
        <v>51.269999999999989</v>
      </c>
      <c r="G117" s="50">
        <v>77.919999999999987</v>
      </c>
      <c r="H117" s="50">
        <v>85.539999999999992</v>
      </c>
      <c r="I117" s="50">
        <v>85.539999999999992</v>
      </c>
      <c r="J117" s="50">
        <v>108.80019999999999</v>
      </c>
      <c r="K117" s="50">
        <v>115.50919999999999</v>
      </c>
      <c r="L117" s="50">
        <v>140.15719999999999</v>
      </c>
      <c r="M117" s="51">
        <v>142.57719999999998</v>
      </c>
      <c r="N117" s="52">
        <f>M117/B115</f>
        <v>0.20082427178995996</v>
      </c>
      <c r="O117" s="102">
        <f>M117/B115</f>
        <v>0.20082427178995996</v>
      </c>
      <c r="P117" s="54" t="s">
        <v>28</v>
      </c>
      <c r="Q117" s="103">
        <f>B115*0.2</f>
        <v>141.99200000000002</v>
      </c>
      <c r="R117" s="55">
        <f t="shared" si="23"/>
        <v>-0.58519999999995775</v>
      </c>
      <c r="S117" s="98"/>
      <c r="T117" s="98"/>
    </row>
    <row r="118" s="0" customFormat="1" ht="19.5" customHeight="1">
      <c r="A118" s="122" t="s">
        <v>29</v>
      </c>
      <c r="B118" s="106">
        <v>465.39999999999998</v>
      </c>
      <c r="C118" s="58" t="s">
        <v>23</v>
      </c>
      <c r="D118" s="41">
        <v>31.538999999999994</v>
      </c>
      <c r="E118" s="41">
        <v>31.538999999999994</v>
      </c>
      <c r="F118" s="41">
        <v>31.538999999999994</v>
      </c>
      <c r="G118" s="41">
        <v>31.538999999999994</v>
      </c>
      <c r="H118" s="41">
        <v>31.538999999999994</v>
      </c>
      <c r="I118" s="41">
        <v>31.538999999999994</v>
      </c>
      <c r="J118" s="41">
        <v>31.538999999999994</v>
      </c>
      <c r="K118" s="41">
        <v>31.538999999999994</v>
      </c>
      <c r="L118" s="41">
        <v>31.538999999999994</v>
      </c>
      <c r="M118" s="42">
        <v>31.538999999999994</v>
      </c>
      <c r="N118" s="43">
        <f>M118/M120</f>
        <v>0.35775458210353656</v>
      </c>
      <c r="O118" s="60"/>
      <c r="P118" s="61"/>
      <c r="Q118" s="107"/>
      <c r="R118" s="47"/>
      <c r="S118" s="63">
        <f>B118/B115</f>
        <v>0.65552988900783138</v>
      </c>
      <c r="T118" s="64"/>
      <c r="U118" s="65"/>
      <c r="V118" s="65"/>
      <c r="W118" s="65"/>
      <c r="X118" s="65"/>
      <c r="Y118" s="65"/>
      <c r="Z118" s="65"/>
      <c r="AA118" s="66"/>
      <c r="AB118" s="67"/>
      <c r="AC118" s="68"/>
      <c r="AD118" s="69"/>
      <c r="AE118" s="69"/>
      <c r="AF118" s="69"/>
      <c r="AG118" s="69"/>
      <c r="AH118" s="69"/>
      <c r="AI118" s="69"/>
      <c r="AJ118" s="69"/>
      <c r="AK118" s="69"/>
      <c r="AL118" s="69"/>
      <c r="AM118" s="69"/>
    </row>
    <row r="119" s="0" customFormat="1" ht="15.75" customHeight="1">
      <c r="A119" s="123"/>
      <c r="B119" s="106"/>
      <c r="C119" s="40" t="s">
        <v>30</v>
      </c>
      <c r="D119" s="41">
        <v>31.538999999999994</v>
      </c>
      <c r="E119" s="41">
        <v>31.538999999999994</v>
      </c>
      <c r="F119" s="41">
        <v>31.538999999999994</v>
      </c>
      <c r="G119" s="41">
        <v>58.188999999999993</v>
      </c>
      <c r="H119" s="41">
        <v>58.188999999999993</v>
      </c>
      <c r="I119" s="41">
        <v>58.188999999999993</v>
      </c>
      <c r="J119" s="41">
        <v>58.188999999999993</v>
      </c>
      <c r="K119" s="41">
        <v>58.188999999999993</v>
      </c>
      <c r="L119" s="41">
        <v>58.188999999999993</v>
      </c>
      <c r="M119" s="42">
        <v>58.188999999999993</v>
      </c>
      <c r="N119" s="43">
        <f>M119/M120</f>
        <v>0.66005204280486662</v>
      </c>
      <c r="O119" s="71">
        <f>M119/Q117</f>
        <v>0.40980477773395674</v>
      </c>
      <c r="P119" s="72" t="s">
        <v>31</v>
      </c>
      <c r="Q119" s="110">
        <f>Q117*0.24</f>
        <v>34.07808</v>
      </c>
      <c r="R119" s="74">
        <f t="shared" si="21"/>
        <v>24.110919999999993</v>
      </c>
      <c r="S119" s="75"/>
      <c r="T119" s="76">
        <f>Q117*T7/100</f>
        <v>44.741679200000007</v>
      </c>
      <c r="U119" s="65"/>
      <c r="V119" s="65"/>
      <c r="W119" s="65"/>
      <c r="X119" s="65"/>
      <c r="Y119" s="65"/>
      <c r="Z119" s="66"/>
      <c r="AA119" s="66"/>
      <c r="AB119" s="67"/>
      <c r="AC119" s="79"/>
      <c r="AD119" s="69"/>
      <c r="AE119" s="69"/>
      <c r="AF119" s="69"/>
      <c r="AG119" s="69"/>
      <c r="AH119" s="69"/>
      <c r="AI119" s="69"/>
      <c r="AJ119" s="69"/>
      <c r="AK119" s="69"/>
      <c r="AL119" s="69"/>
      <c r="AM119" s="69"/>
    </row>
    <row r="120" s="0" customFormat="1" ht="16.5" customHeight="1">
      <c r="A120" s="153"/>
      <c r="B120" s="154"/>
      <c r="C120" s="82" t="s">
        <v>27</v>
      </c>
      <c r="D120" s="127">
        <v>31.538999999999994</v>
      </c>
      <c r="E120" s="127">
        <v>31.538999999999994</v>
      </c>
      <c r="F120" s="127">
        <v>31.538999999999994</v>
      </c>
      <c r="G120" s="127">
        <v>58.188999999999993</v>
      </c>
      <c r="H120" s="127">
        <v>58.188999999999993</v>
      </c>
      <c r="I120" s="127">
        <v>58.188999999999993</v>
      </c>
      <c r="J120" s="127">
        <v>81.44919999999999</v>
      </c>
      <c r="K120" s="127">
        <v>88.158199999999994</v>
      </c>
      <c r="L120" s="127">
        <v>88.158199999999994</v>
      </c>
      <c r="M120" s="128">
        <v>88.158199999999994</v>
      </c>
      <c r="N120" s="85">
        <f>M120/B118</f>
        <v>0.1894245810055866</v>
      </c>
      <c r="O120" s="155">
        <f>M120/Q117</f>
        <v>0.62086737280973558</v>
      </c>
      <c r="P120" s="87" t="s">
        <v>33</v>
      </c>
      <c r="Q120" s="113">
        <f>Q117*0.6</f>
        <v>85.195200000000014</v>
      </c>
      <c r="R120" s="55"/>
      <c r="S120" s="75"/>
      <c r="T120" s="75"/>
      <c r="U120" s="65"/>
      <c r="V120" s="65"/>
      <c r="W120" s="65"/>
      <c r="X120" s="65"/>
      <c r="Y120" s="65"/>
      <c r="Z120" s="66"/>
      <c r="AA120" s="66"/>
      <c r="AB120" s="67"/>
      <c r="AC120" s="92"/>
      <c r="AD120" s="93"/>
      <c r="AE120" s="93"/>
      <c r="AF120" s="93"/>
      <c r="AG120" s="93"/>
      <c r="AH120" s="93"/>
      <c r="AI120" s="93"/>
      <c r="AJ120" s="93"/>
      <c r="AK120" s="93"/>
      <c r="AL120" s="93"/>
      <c r="AM120" s="93"/>
    </row>
    <row r="121" ht="15.75" customHeight="1">
      <c r="A121" s="125">
        <v>19</v>
      </c>
      <c r="B121" s="95">
        <v>715.47000000000003</v>
      </c>
      <c r="C121" s="129" t="s">
        <v>23</v>
      </c>
      <c r="D121" s="130">
        <v>30.977999999999991</v>
      </c>
      <c r="E121" s="131">
        <v>39.923999999999992</v>
      </c>
      <c r="F121" s="131">
        <v>50.85499999999999</v>
      </c>
      <c r="G121" s="131">
        <v>50.85499999999999</v>
      </c>
      <c r="H121" s="131">
        <v>50.85499999999999</v>
      </c>
      <c r="I121" s="131">
        <v>50.85499999999999</v>
      </c>
      <c r="J121" s="131">
        <v>50.85499999999999</v>
      </c>
      <c r="K121" s="131">
        <v>50.85499999999999</v>
      </c>
      <c r="L121" s="131">
        <v>50.85499999999999</v>
      </c>
      <c r="M121" s="132">
        <v>50.85499999999999</v>
      </c>
      <c r="N121" s="133">
        <f>M121/M123</f>
        <v>0.35384529748610144</v>
      </c>
      <c r="O121" s="134">
        <f>M121/Q123</f>
        <v>0.35539575384013294</v>
      </c>
      <c r="P121" s="33" t="s">
        <v>24</v>
      </c>
      <c r="Q121" s="114">
        <f>Q123*0.35</f>
        <v>50.082900000000002</v>
      </c>
      <c r="R121" s="35">
        <f t="shared" ref="R121:R123" si="24">Q121-M121</f>
        <v>-0.77209999999998757</v>
      </c>
      <c r="S121" s="36"/>
      <c r="T121" s="98"/>
    </row>
    <row r="122" ht="15.75" customHeight="1">
      <c r="A122" s="126"/>
      <c r="B122" s="100"/>
      <c r="C122" s="135" t="s">
        <v>25</v>
      </c>
      <c r="D122" s="136">
        <v>30.977999999999991</v>
      </c>
      <c r="E122" s="137">
        <v>39.923999999999992</v>
      </c>
      <c r="F122" s="137">
        <v>50.85499999999999</v>
      </c>
      <c r="G122" s="137">
        <v>77.546999999999997</v>
      </c>
      <c r="H122" s="137">
        <v>86.266999999999996</v>
      </c>
      <c r="I122" s="137">
        <v>86.266999999999996</v>
      </c>
      <c r="J122" s="137">
        <v>86.266999999999996</v>
      </c>
      <c r="K122" s="137">
        <v>86.266999999999996</v>
      </c>
      <c r="L122" s="137">
        <v>86.266999999999996</v>
      </c>
      <c r="M122" s="138">
        <v>86.266999999999996</v>
      </c>
      <c r="N122" s="139">
        <f>M122/M123</f>
        <v>0.60023935263461847</v>
      </c>
      <c r="O122" s="156">
        <f>M122/Q123</f>
        <v>0.60286944246439389</v>
      </c>
      <c r="P122" s="45" t="s">
        <v>26</v>
      </c>
      <c r="Q122" s="107">
        <f>Q123*0.6</f>
        <v>85.856400000000008</v>
      </c>
      <c r="R122" s="47">
        <f t="shared" si="24"/>
        <v>-0.41059999999998809</v>
      </c>
      <c r="S122" s="98"/>
      <c r="T122" s="98"/>
    </row>
    <row r="123" ht="15.75" customHeight="1">
      <c r="A123" s="126"/>
      <c r="B123" s="100"/>
      <c r="C123" s="141" t="s">
        <v>27</v>
      </c>
      <c r="D123" s="142">
        <v>30.977999999999991</v>
      </c>
      <c r="E123" s="50">
        <v>39.923999999999992</v>
      </c>
      <c r="F123" s="50">
        <v>50.85499999999999</v>
      </c>
      <c r="G123" s="50">
        <v>77.546999999999997</v>
      </c>
      <c r="H123" s="50">
        <v>86.266999999999996</v>
      </c>
      <c r="I123" s="50">
        <v>86.266999999999996</v>
      </c>
      <c r="J123" s="50">
        <v>109.395</v>
      </c>
      <c r="K123" s="50">
        <v>116.121</v>
      </c>
      <c r="L123" s="50">
        <v>140.65100000000001</v>
      </c>
      <c r="M123" s="51">
        <v>143.721</v>
      </c>
      <c r="N123" s="52">
        <f>M123/B121</f>
        <v>0.20087634701664639</v>
      </c>
      <c r="O123" s="143">
        <f>M123/B121</f>
        <v>0.20087634701664639</v>
      </c>
      <c r="P123" s="54" t="s">
        <v>28</v>
      </c>
      <c r="Q123" s="103">
        <f>B121*0.2</f>
        <v>143.09400000000002</v>
      </c>
      <c r="R123" s="55">
        <f t="shared" si="24"/>
        <v>-0.62699999999998113</v>
      </c>
      <c r="S123" s="104"/>
      <c r="T123" s="98"/>
    </row>
    <row r="124" s="0" customFormat="1" ht="19.5" customHeight="1">
      <c r="A124" s="122" t="s">
        <v>29</v>
      </c>
      <c r="B124" s="106">
        <v>460.41000000000003</v>
      </c>
      <c r="C124" s="144" t="s">
        <v>23</v>
      </c>
      <c r="D124" s="145">
        <v>30.977999999999991</v>
      </c>
      <c r="E124" s="41">
        <v>30.977999999999991</v>
      </c>
      <c r="F124" s="41">
        <v>30.977999999999991</v>
      </c>
      <c r="G124" s="41">
        <v>30.977999999999991</v>
      </c>
      <c r="H124" s="41">
        <v>30.977999999999991</v>
      </c>
      <c r="I124" s="41">
        <v>30.977999999999991</v>
      </c>
      <c r="J124" s="41">
        <v>30.977999999999991</v>
      </c>
      <c r="K124" s="41">
        <v>30.977999999999991</v>
      </c>
      <c r="L124" s="41">
        <v>30.977999999999991</v>
      </c>
      <c r="M124" s="42">
        <v>30.977999999999991</v>
      </c>
      <c r="N124" s="43">
        <f>M124/M126</f>
        <v>0.35393720579498184</v>
      </c>
      <c r="O124" s="146"/>
      <c r="P124" s="61"/>
      <c r="Q124" s="107"/>
      <c r="R124" s="47"/>
      <c r="S124" s="63">
        <f>B124/B121</f>
        <v>0.64350706528575619</v>
      </c>
      <c r="T124" s="64"/>
      <c r="U124" s="65"/>
      <c r="V124" s="65"/>
      <c r="W124" s="65"/>
      <c r="X124" s="65"/>
      <c r="Y124" s="65"/>
      <c r="Z124" s="65"/>
      <c r="AA124" s="66"/>
      <c r="AB124" s="67"/>
      <c r="AC124" s="68"/>
      <c r="AD124" s="69"/>
      <c r="AE124" s="69"/>
      <c r="AF124" s="69"/>
      <c r="AG124" s="69"/>
      <c r="AH124" s="69"/>
      <c r="AI124" s="69"/>
      <c r="AJ124" s="69"/>
      <c r="AK124" s="69"/>
      <c r="AL124" s="69"/>
      <c r="AM124" s="69"/>
    </row>
    <row r="125" s="0" customFormat="1" ht="15.75" customHeight="1">
      <c r="A125" s="123"/>
      <c r="B125" s="106"/>
      <c r="C125" s="135" t="s">
        <v>30</v>
      </c>
      <c r="D125" s="145">
        <v>30.977999999999991</v>
      </c>
      <c r="E125" s="41">
        <v>30.977999999999991</v>
      </c>
      <c r="F125" s="41">
        <v>30.977999999999991</v>
      </c>
      <c r="G125" s="41">
        <v>57.669999999999995</v>
      </c>
      <c r="H125" s="41">
        <v>57.669999999999995</v>
      </c>
      <c r="I125" s="41">
        <v>57.669999999999995</v>
      </c>
      <c r="J125" s="41">
        <v>57.669999999999995</v>
      </c>
      <c r="K125" s="41">
        <v>57.669999999999995</v>
      </c>
      <c r="L125" s="41">
        <v>57.669999999999995</v>
      </c>
      <c r="M125" s="42">
        <v>57.669999999999995</v>
      </c>
      <c r="N125" s="43">
        <f>M125/M126</f>
        <v>0.65890498606096604</v>
      </c>
      <c r="O125" s="147">
        <f>M125/Q123</f>
        <v>0.40302178987239146</v>
      </c>
      <c r="P125" s="72" t="s">
        <v>31</v>
      </c>
      <c r="Q125" s="110">
        <f>Q123*0.24</f>
        <v>34.342560000000006</v>
      </c>
      <c r="R125" s="74">
        <f t="shared" si="21"/>
        <v>23.327439999999989</v>
      </c>
      <c r="S125" s="75"/>
      <c r="T125" s="76">
        <f>Q123*T7/100</f>
        <v>45.088919400000016</v>
      </c>
      <c r="U125" s="65"/>
      <c r="V125" s="65"/>
      <c r="W125" s="65"/>
      <c r="X125" s="65"/>
      <c r="Y125" s="65"/>
      <c r="Z125" s="66"/>
      <c r="AA125" s="66"/>
      <c r="AB125" s="67"/>
      <c r="AC125" s="7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</row>
    <row r="126" s="0" customFormat="1" ht="16.5" customHeight="1">
      <c r="A126" s="123"/>
      <c r="B126" s="106"/>
      <c r="C126" s="148" t="s">
        <v>27</v>
      </c>
      <c r="D126" s="149">
        <v>30.977999999999991</v>
      </c>
      <c r="E126" s="150">
        <v>30.977999999999991</v>
      </c>
      <c r="F126" s="150">
        <v>30.977999999999991</v>
      </c>
      <c r="G126" s="150">
        <v>57.669999999999995</v>
      </c>
      <c r="H126" s="150">
        <v>57.669999999999995</v>
      </c>
      <c r="I126" s="150">
        <v>57.669999999999995</v>
      </c>
      <c r="J126" s="150">
        <v>80.798000000000002</v>
      </c>
      <c r="K126" s="150">
        <v>87.524000000000001</v>
      </c>
      <c r="L126" s="150">
        <v>87.524000000000001</v>
      </c>
      <c r="M126" s="151">
        <v>87.524000000000001</v>
      </c>
      <c r="N126" s="85">
        <f>M126/B124</f>
        <v>0.19010012814665189</v>
      </c>
      <c r="O126" s="152">
        <f>M126/Q123</f>
        <v>0.61165387787049064</v>
      </c>
      <c r="P126" s="87" t="s">
        <v>33</v>
      </c>
      <c r="Q126" s="113">
        <f>Q123*0.6</f>
        <v>85.856400000000008</v>
      </c>
      <c r="R126" s="55"/>
      <c r="S126" s="75"/>
      <c r="T126" s="75"/>
      <c r="U126" s="65"/>
      <c r="V126" s="65"/>
      <c r="W126" s="65"/>
      <c r="X126" s="65"/>
      <c r="Y126" s="65"/>
      <c r="Z126" s="66"/>
      <c r="AA126" s="66"/>
      <c r="AB126" s="67"/>
      <c r="AC126" s="92"/>
      <c r="AD126" s="93"/>
      <c r="AE126" s="93"/>
      <c r="AF126" s="93"/>
      <c r="AG126" s="93"/>
      <c r="AH126" s="93"/>
      <c r="AI126" s="93"/>
      <c r="AJ126" s="93"/>
      <c r="AK126" s="93"/>
      <c r="AL126" s="93"/>
      <c r="AM126" s="93"/>
    </row>
    <row r="127" ht="15.75" customHeight="1">
      <c r="A127" s="125">
        <v>20</v>
      </c>
      <c r="B127" s="95">
        <v>709.84000000000003</v>
      </c>
      <c r="C127" s="28" t="s">
        <v>23</v>
      </c>
      <c r="D127" s="29">
        <v>30.790999999999993</v>
      </c>
      <c r="E127" s="29">
        <v>39.724999999999994</v>
      </c>
      <c r="F127" s="29">
        <v>50.711999999999996</v>
      </c>
      <c r="G127" s="29">
        <v>50.711999999999996</v>
      </c>
      <c r="H127" s="29">
        <v>50.711999999999996</v>
      </c>
      <c r="I127" s="29">
        <v>50.711999999999996</v>
      </c>
      <c r="J127" s="29">
        <v>50.711999999999996</v>
      </c>
      <c r="K127" s="29">
        <v>50.711999999999996</v>
      </c>
      <c r="L127" s="29">
        <v>50.711999999999996</v>
      </c>
      <c r="M127" s="30">
        <v>50.711999999999996</v>
      </c>
      <c r="N127" s="31">
        <f>M127/M129</f>
        <v>0.35631125944141928</v>
      </c>
      <c r="O127" s="96">
        <f>M127/Q129</f>
        <v>0.35720725797362779</v>
      </c>
      <c r="P127" s="33" t="s">
        <v>24</v>
      </c>
      <c r="Q127" s="114">
        <f>Q129*0.35</f>
        <v>49.688800000000001</v>
      </c>
      <c r="R127" s="35">
        <f t="shared" ref="R127:R129" si="25">Q127-M127</f>
        <v>-1.0231999999999957</v>
      </c>
      <c r="S127" s="157"/>
      <c r="T127" s="158"/>
    </row>
    <row r="128" ht="15.75" customHeight="1">
      <c r="A128" s="126"/>
      <c r="B128" s="100"/>
      <c r="C128" s="40" t="s">
        <v>25</v>
      </c>
      <c r="D128" s="41">
        <v>30.790999999999993</v>
      </c>
      <c r="E128" s="41">
        <v>39.724999999999994</v>
      </c>
      <c r="F128" s="41">
        <v>50.711999999999996</v>
      </c>
      <c r="G128" s="41">
        <v>77.352000000000004</v>
      </c>
      <c r="H128" s="41">
        <v>86.062000000000012</v>
      </c>
      <c r="I128" s="41">
        <v>86.062000000000012</v>
      </c>
      <c r="J128" s="41">
        <v>86.062000000000012</v>
      </c>
      <c r="K128" s="41">
        <v>86.062000000000012</v>
      </c>
      <c r="L128" s="41">
        <v>86.062000000000012</v>
      </c>
      <c r="M128" s="42">
        <v>86.062000000000012</v>
      </c>
      <c r="N128" s="43">
        <f>M128/M129</f>
        <v>0.60468645705252078</v>
      </c>
      <c r="O128" s="115">
        <f>M128/Q129</f>
        <v>0.60620703257072017</v>
      </c>
      <c r="P128" s="45" t="s">
        <v>26</v>
      </c>
      <c r="Q128" s="107">
        <f>Q129*0.6</f>
        <v>85.180800000000005</v>
      </c>
      <c r="R128" s="47">
        <f t="shared" si="25"/>
        <v>-0.88120000000000687</v>
      </c>
      <c r="S128" s="158"/>
      <c r="T128" s="158"/>
    </row>
    <row r="129" ht="15.75" customHeight="1">
      <c r="A129" s="126"/>
      <c r="B129" s="100"/>
      <c r="C129" s="49" t="s">
        <v>27</v>
      </c>
      <c r="D129" s="50">
        <v>30.790999999999993</v>
      </c>
      <c r="E129" s="50">
        <v>39.724999999999994</v>
      </c>
      <c r="F129" s="50">
        <v>50.711999999999996</v>
      </c>
      <c r="G129" s="50">
        <v>77.352000000000004</v>
      </c>
      <c r="H129" s="50">
        <v>86.062000000000012</v>
      </c>
      <c r="I129" s="50">
        <v>86.062000000000012</v>
      </c>
      <c r="J129" s="50">
        <v>108.333</v>
      </c>
      <c r="K129" s="50">
        <v>115.029</v>
      </c>
      <c r="L129" s="50">
        <v>139.66499999999999</v>
      </c>
      <c r="M129" s="51">
        <v>142.32499999999999</v>
      </c>
      <c r="N129" s="52">
        <f>M129/B127</f>
        <v>0.20050293023780005</v>
      </c>
      <c r="O129" s="102">
        <f>M129/B127</f>
        <v>0.20050293023780005</v>
      </c>
      <c r="P129" s="54" t="s">
        <v>28</v>
      </c>
      <c r="Q129" s="103">
        <f>B127*0.2</f>
        <v>141.96800000000002</v>
      </c>
      <c r="R129" s="55">
        <f t="shared" si="25"/>
        <v>-0.3569999999999709</v>
      </c>
      <c r="S129" s="159"/>
      <c r="T129" s="158"/>
    </row>
    <row r="130" s="0" customFormat="1" ht="19.5" customHeight="1">
      <c r="A130" s="122" t="s">
        <v>29</v>
      </c>
      <c r="B130" s="106">
        <v>458.81</v>
      </c>
      <c r="C130" s="58" t="s">
        <v>23</v>
      </c>
      <c r="D130" s="41">
        <v>30.790999999999993</v>
      </c>
      <c r="E130" s="41">
        <v>30.790999999999993</v>
      </c>
      <c r="F130" s="41">
        <v>30.790999999999993</v>
      </c>
      <c r="G130" s="41">
        <v>30.790999999999993</v>
      </c>
      <c r="H130" s="41">
        <v>30.790999999999993</v>
      </c>
      <c r="I130" s="41">
        <v>30.790999999999993</v>
      </c>
      <c r="J130" s="41">
        <v>30.790999999999993</v>
      </c>
      <c r="K130" s="41">
        <v>30.790999999999993</v>
      </c>
      <c r="L130" s="41">
        <v>30.790999999999993</v>
      </c>
      <c r="M130" s="42">
        <v>30.790999999999993</v>
      </c>
      <c r="N130" s="43">
        <f>M130/M132</f>
        <v>0.35638556448065922</v>
      </c>
      <c r="O130" s="60"/>
      <c r="P130" s="61"/>
      <c r="Q130" s="107"/>
      <c r="R130" s="47"/>
      <c r="S130" s="63">
        <f>B130/B127</f>
        <v>0.64635692550433899</v>
      </c>
      <c r="T130" s="64"/>
      <c r="U130" s="65"/>
      <c r="V130" s="65"/>
      <c r="W130" s="65"/>
      <c r="X130" s="65"/>
      <c r="Y130" s="65"/>
      <c r="Z130" s="65"/>
      <c r="AA130" s="66"/>
      <c r="AB130" s="67"/>
      <c r="AC130" s="68"/>
      <c r="AD130" s="69"/>
      <c r="AE130" s="69"/>
      <c r="AF130" s="69"/>
      <c r="AG130" s="69"/>
      <c r="AH130" s="69"/>
      <c r="AI130" s="69"/>
      <c r="AJ130" s="69"/>
      <c r="AK130" s="69"/>
      <c r="AL130" s="69"/>
      <c r="AM130" s="69"/>
    </row>
    <row r="131" s="0" customFormat="1" ht="15.75" customHeight="1">
      <c r="A131" s="123"/>
      <c r="B131" s="106"/>
      <c r="C131" s="40" t="s">
        <v>30</v>
      </c>
      <c r="D131" s="41">
        <v>30.790999999999993</v>
      </c>
      <c r="E131" s="41">
        <v>30.790999999999993</v>
      </c>
      <c r="F131" s="41">
        <v>30.790999999999993</v>
      </c>
      <c r="G131" s="41">
        <v>57.430999999999997</v>
      </c>
      <c r="H131" s="41">
        <v>57.430999999999997</v>
      </c>
      <c r="I131" s="41">
        <v>57.430999999999997</v>
      </c>
      <c r="J131" s="41">
        <v>57.430999999999997</v>
      </c>
      <c r="K131" s="41">
        <v>57.430999999999997</v>
      </c>
      <c r="L131" s="41">
        <v>57.430999999999997</v>
      </c>
      <c r="M131" s="42">
        <v>57.430999999999997</v>
      </c>
      <c r="N131" s="43">
        <f>M131/M132</f>
        <v>0.66472603532489183</v>
      </c>
      <c r="O131" s="71">
        <f>M131/Q129</f>
        <v>0.40453482474923919</v>
      </c>
      <c r="P131" s="72" t="s">
        <v>31</v>
      </c>
      <c r="Q131" s="110">
        <f>Q129*0.24</f>
        <v>34.072320000000005</v>
      </c>
      <c r="R131" s="74">
        <f t="shared" ref="R131:R143" si="26">M131-Q131</f>
        <v>23.358679999999993</v>
      </c>
      <c r="S131" s="75"/>
      <c r="T131" s="76">
        <f>Q129*T7/100</f>
        <v>44.73411680000001</v>
      </c>
      <c r="U131" s="65"/>
      <c r="V131" s="65"/>
      <c r="W131" s="65"/>
      <c r="X131" s="65"/>
      <c r="Y131" s="65"/>
      <c r="Z131" s="66"/>
      <c r="AA131" s="66"/>
      <c r="AB131" s="67"/>
      <c r="AC131" s="79"/>
      <c r="AD131" s="69"/>
      <c r="AE131" s="69"/>
      <c r="AF131" s="69"/>
      <c r="AG131" s="69"/>
      <c r="AH131" s="69"/>
      <c r="AI131" s="69"/>
      <c r="AJ131" s="69"/>
      <c r="AK131" s="69"/>
      <c r="AL131" s="69"/>
      <c r="AM131" s="69"/>
    </row>
    <row r="132" s="0" customFormat="1" ht="16.5" customHeight="1">
      <c r="A132" s="153"/>
      <c r="B132" s="154"/>
      <c r="C132" s="82" t="s">
        <v>27</v>
      </c>
      <c r="D132" s="127">
        <v>30.790999999999993</v>
      </c>
      <c r="E132" s="127">
        <v>30.790999999999993</v>
      </c>
      <c r="F132" s="127">
        <v>30.790999999999993</v>
      </c>
      <c r="G132" s="127">
        <v>57.430999999999997</v>
      </c>
      <c r="H132" s="127">
        <v>57.430999999999997</v>
      </c>
      <c r="I132" s="127">
        <v>57.430999999999997</v>
      </c>
      <c r="J132" s="127">
        <v>79.701999999999998</v>
      </c>
      <c r="K132" s="127">
        <v>86.397999999999996</v>
      </c>
      <c r="L132" s="127">
        <v>86.397999999999996</v>
      </c>
      <c r="M132" s="128">
        <v>86.397999999999996</v>
      </c>
      <c r="N132" s="111">
        <f>M132/B130</f>
        <v>0.18830888603125476</v>
      </c>
      <c r="O132" s="112">
        <f>M132/Q129</f>
        <v>0.60857376310154387</v>
      </c>
      <c r="P132" s="87" t="s">
        <v>33</v>
      </c>
      <c r="Q132" s="113">
        <f>Q129*0.6</f>
        <v>85.180800000000005</v>
      </c>
      <c r="R132" s="55"/>
      <c r="S132" s="75"/>
      <c r="T132" s="75"/>
      <c r="U132" s="65"/>
      <c r="V132" s="65"/>
      <c r="W132" s="65"/>
      <c r="X132" s="65"/>
      <c r="Y132" s="65"/>
      <c r="Z132" s="66"/>
      <c r="AA132" s="66"/>
      <c r="AB132" s="67"/>
      <c r="AC132" s="92"/>
      <c r="AD132" s="93"/>
      <c r="AE132" s="93"/>
      <c r="AF132" s="93"/>
      <c r="AG132" s="93"/>
      <c r="AH132" s="93"/>
      <c r="AI132" s="93"/>
      <c r="AJ132" s="93"/>
      <c r="AK132" s="93"/>
      <c r="AL132" s="93"/>
      <c r="AM132" s="93"/>
    </row>
    <row r="133" ht="15.75" customHeight="1">
      <c r="A133" s="160">
        <v>21</v>
      </c>
      <c r="B133" s="161">
        <v>701.54999999999995</v>
      </c>
      <c r="C133" s="28" t="s">
        <v>23</v>
      </c>
      <c r="D133" s="29">
        <v>29.733999999999991</v>
      </c>
      <c r="E133" s="29">
        <v>38.530999999999992</v>
      </c>
      <c r="F133" s="29">
        <v>49.876999999999988</v>
      </c>
      <c r="G133" s="29">
        <v>49.876999999999988</v>
      </c>
      <c r="H133" s="29">
        <v>49.876999999999988</v>
      </c>
      <c r="I133" s="29">
        <v>49.876999999999988</v>
      </c>
      <c r="J133" s="29">
        <v>49.876999999999988</v>
      </c>
      <c r="K133" s="29">
        <v>49.876999999999988</v>
      </c>
      <c r="L133" s="29">
        <v>49.876999999999988</v>
      </c>
      <c r="M133" s="162">
        <v>49.876999999999988</v>
      </c>
      <c r="N133" s="31">
        <f>M133/M135</f>
        <v>0.35545182440136824</v>
      </c>
      <c r="O133" s="96">
        <f>M133/Q135</f>
        <v>0.35547715772218652</v>
      </c>
      <c r="P133" s="33" t="s">
        <v>24</v>
      </c>
      <c r="Q133" s="114">
        <f>Q135*0.35</f>
        <v>49.108499999999999</v>
      </c>
      <c r="R133" s="35">
        <f t="shared" ref="R133:R135" si="27">Q133-M133</f>
        <v>-0.76849999999998886</v>
      </c>
      <c r="S133" s="36"/>
      <c r="T133" s="98"/>
    </row>
    <row r="134" ht="15.75" customHeight="1">
      <c r="A134" s="163"/>
      <c r="B134" s="164"/>
      <c r="C134" s="40" t="s">
        <v>25</v>
      </c>
      <c r="D134" s="41">
        <v>29.733999999999991</v>
      </c>
      <c r="E134" s="41">
        <v>38.530999999999992</v>
      </c>
      <c r="F134" s="41">
        <v>49.876999999999988</v>
      </c>
      <c r="G134" s="41">
        <v>76.446999999999989</v>
      </c>
      <c r="H134" s="41">
        <v>84.896999999999991</v>
      </c>
      <c r="I134" s="41">
        <v>84.896999999999991</v>
      </c>
      <c r="J134" s="41">
        <v>84.896999999999991</v>
      </c>
      <c r="K134" s="41">
        <v>84.896999999999991</v>
      </c>
      <c r="L134" s="41">
        <v>84.896999999999991</v>
      </c>
      <c r="M134" s="165">
        <v>84.896999999999991</v>
      </c>
      <c r="N134" s="43">
        <f>M134/M135</f>
        <v>0.60502423033067276</v>
      </c>
      <c r="O134" s="115">
        <f>M134/Q135</f>
        <v>0.60506735086593966</v>
      </c>
      <c r="P134" s="45" t="s">
        <v>26</v>
      </c>
      <c r="Q134" s="107">
        <f>Q135*0.6</f>
        <v>84.185999999999993</v>
      </c>
      <c r="R134" s="47">
        <f t="shared" si="27"/>
        <v>-0.71099999999999852</v>
      </c>
      <c r="S134" s="98"/>
      <c r="T134" s="98"/>
    </row>
    <row r="135" ht="15.75" customHeight="1">
      <c r="A135" s="163"/>
      <c r="B135" s="164"/>
      <c r="C135" s="49" t="s">
        <v>27</v>
      </c>
      <c r="D135" s="50">
        <v>29.733999999999991</v>
      </c>
      <c r="E135" s="50">
        <v>38.530999999999992</v>
      </c>
      <c r="F135" s="50">
        <v>49.876999999999988</v>
      </c>
      <c r="G135" s="50">
        <v>76.446999999999989</v>
      </c>
      <c r="H135" s="50">
        <v>84.896999999999991</v>
      </c>
      <c r="I135" s="50">
        <v>84.896999999999991</v>
      </c>
      <c r="J135" s="50">
        <v>106.18799999999999</v>
      </c>
      <c r="K135" s="50">
        <v>112.31399999999999</v>
      </c>
      <c r="L135" s="50">
        <v>137.56999999999999</v>
      </c>
      <c r="M135" s="166">
        <v>140.31999999999999</v>
      </c>
      <c r="N135" s="52">
        <f>M135/B133</f>
        <v>0.20001425415152163</v>
      </c>
      <c r="O135" s="102">
        <f>M135/B133</f>
        <v>0.20001425415152163</v>
      </c>
      <c r="P135" s="54" t="s">
        <v>28</v>
      </c>
      <c r="Q135" s="103">
        <f>B133*0.2</f>
        <v>140.31</v>
      </c>
      <c r="R135" s="55">
        <f t="shared" si="27"/>
        <v>-0.0099999999999909051</v>
      </c>
      <c r="S135" s="104"/>
      <c r="T135" s="98"/>
    </row>
    <row r="136" s="0" customFormat="1" ht="19.5" customHeight="1">
      <c r="A136" s="167" t="s">
        <v>29</v>
      </c>
      <c r="B136" s="168">
        <v>459.55000000000001</v>
      </c>
      <c r="C136" s="58" t="s">
        <v>23</v>
      </c>
      <c r="D136" s="41">
        <v>29.733999999999991</v>
      </c>
      <c r="E136" s="41">
        <v>29.733999999999991</v>
      </c>
      <c r="F136" s="41">
        <v>29.733999999999991</v>
      </c>
      <c r="G136" s="41">
        <v>29.733999999999991</v>
      </c>
      <c r="H136" s="41">
        <v>29.733999999999991</v>
      </c>
      <c r="I136" s="41">
        <v>29.733999999999991</v>
      </c>
      <c r="J136" s="41">
        <v>29.733999999999991</v>
      </c>
      <c r="K136" s="41">
        <v>29.733999999999991</v>
      </c>
      <c r="L136" s="41">
        <v>29.733999999999991</v>
      </c>
      <c r="M136" s="165">
        <v>29.733999999999991</v>
      </c>
      <c r="N136" s="43">
        <f>M136/M138</f>
        <v>0.35515581514793176</v>
      </c>
      <c r="O136" s="60"/>
      <c r="P136" s="61"/>
      <c r="Q136" s="107"/>
      <c r="R136" s="47"/>
      <c r="S136" s="63">
        <f>B136/B133</f>
        <v>0.65504953317653769</v>
      </c>
      <c r="T136" s="64"/>
      <c r="U136" s="65"/>
      <c r="V136" s="65"/>
      <c r="W136" s="65"/>
      <c r="X136" s="65"/>
      <c r="Y136" s="65"/>
      <c r="Z136" s="65"/>
      <c r="AA136" s="66"/>
      <c r="AB136" s="67"/>
      <c r="AC136" s="68"/>
      <c r="AD136" s="69"/>
      <c r="AE136" s="69"/>
      <c r="AF136" s="69"/>
      <c r="AG136" s="69"/>
      <c r="AH136" s="69"/>
      <c r="AI136" s="69"/>
      <c r="AJ136" s="69"/>
      <c r="AK136" s="69"/>
      <c r="AL136" s="69"/>
      <c r="AM136" s="69"/>
    </row>
    <row r="137" s="0" customFormat="1" ht="15.75" customHeight="1">
      <c r="A137" s="169"/>
      <c r="B137" s="168"/>
      <c r="C137" s="40" t="s">
        <v>30</v>
      </c>
      <c r="D137" s="41">
        <v>29.733999999999991</v>
      </c>
      <c r="E137" s="41">
        <v>29.733999999999991</v>
      </c>
      <c r="F137" s="41">
        <v>29.733999999999991</v>
      </c>
      <c r="G137" s="41">
        <v>56.303999999999988</v>
      </c>
      <c r="H137" s="41">
        <v>56.303999999999988</v>
      </c>
      <c r="I137" s="41">
        <v>56.303999999999988</v>
      </c>
      <c r="J137" s="41">
        <v>56.303999999999988</v>
      </c>
      <c r="K137" s="41">
        <v>56.303999999999988</v>
      </c>
      <c r="L137" s="41">
        <v>56.303999999999988</v>
      </c>
      <c r="M137" s="165">
        <v>56.303999999999988</v>
      </c>
      <c r="N137" s="43">
        <f>M137/M138</f>
        <v>0.67251943956713367</v>
      </c>
      <c r="O137" s="71">
        <f>M137/Q135</f>
        <v>0.40128287363694665</v>
      </c>
      <c r="P137" s="72" t="s">
        <v>31</v>
      </c>
      <c r="Q137" s="110">
        <f>Q135*0.24</f>
        <v>33.674399999999999</v>
      </c>
      <c r="R137" s="74">
        <f t="shared" si="26"/>
        <v>22.629599999999989</v>
      </c>
      <c r="S137" s="75"/>
      <c r="T137" s="76">
        <f>Q135*T7/100</f>
        <v>44.211680999999999</v>
      </c>
      <c r="U137" s="65"/>
      <c r="V137" s="65"/>
      <c r="W137" s="65"/>
      <c r="X137" s="65"/>
      <c r="Y137" s="65"/>
      <c r="Z137" s="66"/>
      <c r="AA137" s="66"/>
      <c r="AB137" s="67"/>
      <c r="AC137" s="79"/>
      <c r="AD137" s="69"/>
      <c r="AE137" s="69"/>
      <c r="AF137" s="69"/>
      <c r="AG137" s="69"/>
      <c r="AH137" s="69"/>
      <c r="AI137" s="69"/>
      <c r="AJ137" s="69"/>
      <c r="AK137" s="69"/>
      <c r="AL137" s="69"/>
      <c r="AM137" s="69"/>
    </row>
    <row r="138" s="0" customFormat="1" ht="16.5" customHeight="1">
      <c r="A138" s="170"/>
      <c r="B138" s="171"/>
      <c r="C138" s="172" t="s">
        <v>27</v>
      </c>
      <c r="D138" s="150">
        <v>29.733999999999991</v>
      </c>
      <c r="E138" s="150">
        <v>29.733999999999991</v>
      </c>
      <c r="F138" s="150">
        <v>29.733999999999991</v>
      </c>
      <c r="G138" s="150">
        <v>56.303999999999988</v>
      </c>
      <c r="H138" s="150">
        <v>56.303999999999988</v>
      </c>
      <c r="I138" s="150">
        <v>56.303999999999988</v>
      </c>
      <c r="J138" s="150">
        <v>77.594999999999985</v>
      </c>
      <c r="K138" s="150">
        <v>83.720999999999989</v>
      </c>
      <c r="L138" s="150">
        <v>83.720999999999989</v>
      </c>
      <c r="M138" s="173">
        <v>83.720999999999989</v>
      </c>
      <c r="N138" s="111">
        <f>M138/B136</f>
        <v>0.18218039386356216</v>
      </c>
      <c r="O138" s="112">
        <f>M138/Q135</f>
        <v>0.59668590977122082</v>
      </c>
      <c r="P138" s="87" t="s">
        <v>33</v>
      </c>
      <c r="Q138" s="113">
        <f>Q135*0.6</f>
        <v>84.185999999999993</v>
      </c>
      <c r="R138" s="55"/>
      <c r="S138" s="75"/>
      <c r="T138" s="75"/>
      <c r="U138" s="65"/>
      <c r="V138" s="65"/>
      <c r="W138" s="65"/>
      <c r="X138" s="65"/>
      <c r="Y138" s="65"/>
      <c r="Z138" s="66"/>
      <c r="AA138" s="66"/>
      <c r="AB138" s="67"/>
      <c r="AC138" s="92"/>
      <c r="AD138" s="93"/>
      <c r="AE138" s="93"/>
      <c r="AF138" s="93"/>
      <c r="AG138" s="93"/>
      <c r="AH138" s="93"/>
      <c r="AI138" s="93"/>
      <c r="AJ138" s="93"/>
      <c r="AK138" s="93"/>
      <c r="AL138" s="93"/>
      <c r="AM138" s="93"/>
    </row>
    <row r="139" ht="15.75" customHeight="1">
      <c r="A139" s="160">
        <v>22</v>
      </c>
      <c r="B139" s="161">
        <v>689.75</v>
      </c>
      <c r="C139" s="28" t="s">
        <v>23</v>
      </c>
      <c r="D139" s="29">
        <v>29.387999999999995</v>
      </c>
      <c r="E139" s="29">
        <v>38.11699999999999</v>
      </c>
      <c r="F139" s="29">
        <v>49.338999999999992</v>
      </c>
      <c r="G139" s="29">
        <v>49.338999999999992</v>
      </c>
      <c r="H139" s="29">
        <v>49.338999999999992</v>
      </c>
      <c r="I139" s="29">
        <v>49.338999999999992</v>
      </c>
      <c r="J139" s="29">
        <v>49.338999999999992</v>
      </c>
      <c r="K139" s="29">
        <v>49.338999999999992</v>
      </c>
      <c r="L139" s="29">
        <v>49.338999999999992</v>
      </c>
      <c r="M139" s="30">
        <v>49.338999999999992</v>
      </c>
      <c r="N139" s="31">
        <f>M139/M141</f>
        <v>0.35449013169711824</v>
      </c>
      <c r="O139" s="96">
        <f>M139/Q141</f>
        <v>0.35765857194635725</v>
      </c>
      <c r="P139" s="33" t="s">
        <v>24</v>
      </c>
      <c r="Q139" s="114">
        <f>Q141*0.35</f>
        <v>48.282500000000006</v>
      </c>
      <c r="R139" s="35">
        <f t="shared" ref="R139:R141" si="28">Q139-M139</f>
        <v>-1.0564999999999856</v>
      </c>
      <c r="S139" s="36"/>
      <c r="T139" s="98"/>
    </row>
    <row r="140" ht="15.75" customHeight="1">
      <c r="A140" s="163"/>
      <c r="B140" s="164"/>
      <c r="C140" s="40" t="s">
        <v>25</v>
      </c>
      <c r="D140" s="41">
        <v>29.387999999999995</v>
      </c>
      <c r="E140" s="41">
        <v>38.11699999999999</v>
      </c>
      <c r="F140" s="41">
        <v>49.356999999999992</v>
      </c>
      <c r="G140" s="41">
        <v>75.886999999999986</v>
      </c>
      <c r="H140" s="41">
        <v>83.676999999999992</v>
      </c>
      <c r="I140" s="41">
        <v>83.676999999999992</v>
      </c>
      <c r="J140" s="41">
        <v>83.676999999999992</v>
      </c>
      <c r="K140" s="41">
        <v>83.676999999999992</v>
      </c>
      <c r="L140" s="41">
        <v>83.676999999999992</v>
      </c>
      <c r="M140" s="42">
        <v>83.676999999999992</v>
      </c>
      <c r="N140" s="43">
        <f>M140/M141</f>
        <v>0.60120129613530393</v>
      </c>
      <c r="O140" s="44">
        <f>M140/Q141</f>
        <v>0.6065748459586805</v>
      </c>
      <c r="P140" s="45" t="s">
        <v>26</v>
      </c>
      <c r="Q140" s="107">
        <f>Q141*0.6</f>
        <v>82.77000000000001</v>
      </c>
      <c r="R140" s="47">
        <f t="shared" si="28"/>
        <v>-0.90699999999998226</v>
      </c>
      <c r="S140" s="98"/>
      <c r="T140" s="98"/>
    </row>
    <row r="141" ht="15.75" customHeight="1">
      <c r="A141" s="163"/>
      <c r="B141" s="164"/>
      <c r="C141" s="49" t="s">
        <v>27</v>
      </c>
      <c r="D141" s="50">
        <v>29.387999999999995</v>
      </c>
      <c r="E141" s="50">
        <v>38.11699999999999</v>
      </c>
      <c r="F141" s="50">
        <v>49.356999999999992</v>
      </c>
      <c r="G141" s="50">
        <v>75.886999999999986</v>
      </c>
      <c r="H141" s="50">
        <v>83.676999999999992</v>
      </c>
      <c r="I141" s="50">
        <v>83.996999999999986</v>
      </c>
      <c r="J141" s="50">
        <v>105.65899999999998</v>
      </c>
      <c r="K141" s="50">
        <v>112.35499999999998</v>
      </c>
      <c r="L141" s="50">
        <v>136.39299999999997</v>
      </c>
      <c r="M141" s="51">
        <v>139.18299999999996</v>
      </c>
      <c r="N141" s="52">
        <f>M141/B139</f>
        <v>0.20178760420442185</v>
      </c>
      <c r="O141" s="102">
        <f>M141/B139</f>
        <v>0.20178760420442185</v>
      </c>
      <c r="P141" s="54" t="s">
        <v>28</v>
      </c>
      <c r="Q141" s="103">
        <f>B139*0.2</f>
        <v>137.95000000000002</v>
      </c>
      <c r="R141" s="55">
        <f t="shared" si="28"/>
        <v>-1.2329999999999472</v>
      </c>
      <c r="S141" s="104"/>
      <c r="T141" s="98"/>
    </row>
    <row r="142" s="0" customFormat="1" ht="19.5" customHeight="1">
      <c r="A142" s="167" t="s">
        <v>29</v>
      </c>
      <c r="B142" s="168">
        <v>449.97000000000003</v>
      </c>
      <c r="C142" s="58" t="s">
        <v>23</v>
      </c>
      <c r="D142" s="41">
        <v>29.387999999999995</v>
      </c>
      <c r="E142" s="41">
        <v>29.387999999999995</v>
      </c>
      <c r="F142" s="41">
        <v>29.387999999999995</v>
      </c>
      <c r="G142" s="41">
        <v>29.387999999999995</v>
      </c>
      <c r="H142" s="41">
        <v>29.387999999999995</v>
      </c>
      <c r="I142" s="41">
        <v>29.387999999999995</v>
      </c>
      <c r="J142" s="41">
        <v>29.387999999999995</v>
      </c>
      <c r="K142" s="41">
        <v>29.387999999999995</v>
      </c>
      <c r="L142" s="41">
        <v>29.387999999999995</v>
      </c>
      <c r="M142" s="42">
        <v>29.387999999999995</v>
      </c>
      <c r="N142" s="43">
        <f>M142/M144</f>
        <v>0.34739231169322426</v>
      </c>
      <c r="O142" s="60"/>
      <c r="P142" s="61"/>
      <c r="Q142" s="107"/>
      <c r="R142" s="47"/>
      <c r="S142" s="63">
        <f>B142/B139</f>
        <v>0.65236679956505983</v>
      </c>
      <c r="T142" s="64"/>
      <c r="U142" s="65"/>
      <c r="V142" s="65"/>
      <c r="W142" s="65"/>
      <c r="X142" s="65"/>
      <c r="Y142" s="65"/>
      <c r="Z142" s="65"/>
      <c r="AA142" s="66"/>
      <c r="AB142" s="67"/>
      <c r="AC142" s="68"/>
      <c r="AD142" s="69"/>
      <c r="AE142" s="69"/>
      <c r="AF142" s="69"/>
      <c r="AG142" s="69"/>
      <c r="AH142" s="69"/>
      <c r="AI142" s="69"/>
      <c r="AJ142" s="69"/>
      <c r="AK142" s="69"/>
      <c r="AL142" s="69"/>
      <c r="AM142" s="69"/>
    </row>
    <row r="143" s="0" customFormat="1" ht="15.75" customHeight="1">
      <c r="A143" s="169"/>
      <c r="B143" s="168"/>
      <c r="C143" s="40" t="s">
        <v>30</v>
      </c>
      <c r="D143" s="41">
        <v>29.387999999999995</v>
      </c>
      <c r="E143" s="41">
        <v>29.387999999999995</v>
      </c>
      <c r="F143" s="41">
        <v>29.387999999999995</v>
      </c>
      <c r="G143" s="41">
        <v>55.917999999999992</v>
      </c>
      <c r="H143" s="41">
        <v>55.917999999999992</v>
      </c>
      <c r="I143" s="41">
        <v>55.917999999999992</v>
      </c>
      <c r="J143" s="41">
        <v>55.917999999999992</v>
      </c>
      <c r="K143" s="41">
        <v>55.917999999999992</v>
      </c>
      <c r="L143" s="41">
        <v>55.917999999999992</v>
      </c>
      <c r="M143" s="42">
        <v>55.917999999999992</v>
      </c>
      <c r="N143" s="43">
        <f>M143/M144</f>
        <v>0.66100052011915456</v>
      </c>
      <c r="O143" s="71">
        <f>M143/Q141</f>
        <v>0.4053497644073939</v>
      </c>
      <c r="P143" s="72" t="s">
        <v>31</v>
      </c>
      <c r="Q143" s="110">
        <f>Q141*0.24</f>
        <v>33.108000000000004</v>
      </c>
      <c r="R143" s="74">
        <f t="shared" si="26"/>
        <v>22.809999999999988</v>
      </c>
      <c r="S143" s="75"/>
      <c r="T143" s="76">
        <f>Q141*T7/100</f>
        <v>43.468045000000011</v>
      </c>
      <c r="U143" s="65"/>
      <c r="V143" s="65"/>
      <c r="W143" s="65"/>
      <c r="X143" s="65"/>
      <c r="Y143" s="65"/>
      <c r="Z143" s="66"/>
      <c r="AA143" s="66"/>
      <c r="AB143" s="67"/>
      <c r="AC143" s="7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</row>
    <row r="144" s="0" customFormat="1" ht="16.5" customHeight="1">
      <c r="A144" s="169"/>
      <c r="B144" s="168"/>
      <c r="C144" s="82" t="s">
        <v>27</v>
      </c>
      <c r="D144" s="50">
        <v>29.387999999999995</v>
      </c>
      <c r="E144" s="50">
        <v>29.387999999999995</v>
      </c>
      <c r="F144" s="50">
        <v>29.387999999999995</v>
      </c>
      <c r="G144" s="50">
        <v>55.917999999999992</v>
      </c>
      <c r="H144" s="50">
        <v>55.917999999999992</v>
      </c>
      <c r="I144" s="50">
        <v>56.237999999999992</v>
      </c>
      <c r="J144" s="50">
        <v>77.899999999999991</v>
      </c>
      <c r="K144" s="50">
        <v>84.595999999999989</v>
      </c>
      <c r="L144" s="50">
        <v>84.595999999999989</v>
      </c>
      <c r="M144" s="51">
        <v>84.595999999999989</v>
      </c>
      <c r="N144" s="111">
        <f>M144/B142</f>
        <v>0.18800364468742356</v>
      </c>
      <c r="O144" s="155">
        <f>M144/Q141</f>
        <v>0.61323667995650588</v>
      </c>
      <c r="P144" s="174" t="s">
        <v>33</v>
      </c>
      <c r="Q144" s="113">
        <f>Q141*0.6</f>
        <v>82.77000000000001</v>
      </c>
      <c r="R144" s="55"/>
      <c r="S144" s="75"/>
      <c r="T144" s="75"/>
      <c r="U144" s="65"/>
      <c r="V144" s="65"/>
      <c r="W144" s="65"/>
      <c r="X144" s="65"/>
      <c r="Y144" s="65"/>
      <c r="Z144" s="66"/>
      <c r="AA144" s="66"/>
      <c r="AB144" s="67"/>
      <c r="AC144" s="92"/>
      <c r="AD144" s="93"/>
      <c r="AE144" s="93"/>
      <c r="AF144" s="93"/>
      <c r="AG144" s="93"/>
      <c r="AH144" s="93"/>
      <c r="AI144" s="93"/>
      <c r="AJ144" s="93"/>
      <c r="AK144" s="93"/>
      <c r="AL144" s="93"/>
      <c r="AM144" s="93"/>
    </row>
    <row r="145" ht="15.75" customHeight="1">
      <c r="A145" s="160">
        <v>23</v>
      </c>
      <c r="B145" s="161">
        <v>677.30999999999995</v>
      </c>
      <c r="C145" s="28" t="s">
        <v>23</v>
      </c>
      <c r="D145" s="29">
        <v>29.129000000000001</v>
      </c>
      <c r="E145" s="29">
        <v>37.628</v>
      </c>
      <c r="F145" s="29">
        <v>48.064999999999998</v>
      </c>
      <c r="G145" s="29">
        <v>48.064999999999998</v>
      </c>
      <c r="H145" s="29">
        <v>48.064999999999998</v>
      </c>
      <c r="I145" s="29">
        <v>48.064999999999998</v>
      </c>
      <c r="J145" s="29">
        <v>48.064999999999998</v>
      </c>
      <c r="K145" s="29">
        <v>48.064999999999998</v>
      </c>
      <c r="L145" s="29">
        <v>48.064999999999998</v>
      </c>
      <c r="M145" s="162">
        <v>48.064999999999998</v>
      </c>
      <c r="N145" s="31">
        <f>M145/M147</f>
        <v>0.35277582056250367</v>
      </c>
      <c r="O145" s="96">
        <f>M145/Q147</f>
        <v>0.35482275472088115</v>
      </c>
      <c r="P145" s="33" t="s">
        <v>24</v>
      </c>
      <c r="Q145" s="114">
        <f>Q147*0.35</f>
        <v>47.411699999999996</v>
      </c>
      <c r="R145" s="35">
        <f t="shared" ref="R145:R147" si="29">Q145-M145</f>
        <v>-0.65330000000000155</v>
      </c>
      <c r="S145" s="36"/>
      <c r="T145" s="36"/>
    </row>
    <row r="146" ht="15.75" customHeight="1">
      <c r="A146" s="163"/>
      <c r="B146" s="164"/>
      <c r="C146" s="40" t="s">
        <v>25</v>
      </c>
      <c r="D146" s="41">
        <v>29.129000000000001</v>
      </c>
      <c r="E146" s="41">
        <v>37.628</v>
      </c>
      <c r="F146" s="41">
        <v>48.064999999999998</v>
      </c>
      <c r="G146" s="41">
        <v>74.634999999999991</v>
      </c>
      <c r="H146" s="41">
        <v>82.884999999999991</v>
      </c>
      <c r="I146" s="41">
        <v>82.884999999999991</v>
      </c>
      <c r="J146" s="41">
        <v>82.884999999999991</v>
      </c>
      <c r="K146" s="41">
        <v>82.884999999999991</v>
      </c>
      <c r="L146" s="41">
        <v>82.884999999999991</v>
      </c>
      <c r="M146" s="165">
        <v>82.884999999999991</v>
      </c>
      <c r="N146" s="43">
        <f>M146/M147</f>
        <v>0.60833920497915561</v>
      </c>
      <c r="O146" s="175">
        <v>62.713999999999999</v>
      </c>
      <c r="P146" s="45" t="s">
        <v>26</v>
      </c>
      <c r="Q146" s="107">
        <f>Q147*0.6</f>
        <v>81.277199999999993</v>
      </c>
      <c r="R146" s="47">
        <f t="shared" si="29"/>
        <v>-1.6077999999999975</v>
      </c>
      <c r="S146" s="98"/>
      <c r="T146" s="98"/>
    </row>
    <row r="147" ht="15.75" customHeight="1">
      <c r="A147" s="163"/>
      <c r="B147" s="164"/>
      <c r="C147" s="49" t="s">
        <v>27</v>
      </c>
      <c r="D147" s="50">
        <v>29.129000000000001</v>
      </c>
      <c r="E147" s="50">
        <v>37.628</v>
      </c>
      <c r="F147" s="50">
        <v>48.064999999999998</v>
      </c>
      <c r="G147" s="50">
        <v>74.634999999999991</v>
      </c>
      <c r="H147" s="50">
        <v>82.884999999999991</v>
      </c>
      <c r="I147" s="50">
        <v>82.884999999999991</v>
      </c>
      <c r="J147" s="50">
        <v>103.95399999999999</v>
      </c>
      <c r="K147" s="50">
        <v>110.12599999999999</v>
      </c>
      <c r="L147" s="50">
        <v>133.773</v>
      </c>
      <c r="M147" s="166">
        <v>136.24799999999999</v>
      </c>
      <c r="N147" s="52">
        <f>M147/B145</f>
        <v>0.201160473047792</v>
      </c>
      <c r="O147" s="102">
        <f>M147/B145</f>
        <v>0.201160473047792</v>
      </c>
      <c r="P147" s="54" t="s">
        <v>28</v>
      </c>
      <c r="Q147" s="103">
        <f>B145*0.2</f>
        <v>135.46199999999999</v>
      </c>
      <c r="R147" s="55">
        <f t="shared" si="29"/>
        <v>-0.78600000000000136</v>
      </c>
      <c r="S147" s="104"/>
      <c r="T147" s="98"/>
    </row>
    <row r="148" s="0" customFormat="1" ht="19.5" customHeight="1">
      <c r="A148" s="167" t="s">
        <v>29</v>
      </c>
      <c r="B148" s="168">
        <v>436.02999999999997</v>
      </c>
      <c r="C148" s="58" t="s">
        <v>23</v>
      </c>
      <c r="D148" s="41">
        <v>29.129000000000001</v>
      </c>
      <c r="E148" s="41">
        <v>29.129000000000001</v>
      </c>
      <c r="F148" s="41">
        <v>29.129000000000001</v>
      </c>
      <c r="G148" s="41">
        <v>29.129000000000001</v>
      </c>
      <c r="H148" s="41">
        <v>29.129000000000001</v>
      </c>
      <c r="I148" s="41">
        <v>29.129000000000001</v>
      </c>
      <c r="J148" s="41">
        <v>29.129000000000001</v>
      </c>
      <c r="K148" s="41">
        <v>29.129000000000001</v>
      </c>
      <c r="L148" s="41">
        <v>29.129000000000001</v>
      </c>
      <c r="M148" s="165">
        <v>29.129000000000001</v>
      </c>
      <c r="N148" s="43">
        <f>M148/M150</f>
        <v>0.35120569086086328</v>
      </c>
      <c r="O148" s="60"/>
      <c r="P148" s="61"/>
      <c r="Q148" s="107"/>
      <c r="R148" s="47"/>
      <c r="S148" s="63">
        <f>B148/B145</f>
        <v>0.64376725576176341</v>
      </c>
      <c r="T148" s="64"/>
      <c r="U148" s="65"/>
      <c r="V148" s="65"/>
      <c r="W148" s="65"/>
      <c r="X148" s="65"/>
      <c r="Y148" s="65"/>
      <c r="Z148" s="65"/>
      <c r="AA148" s="66"/>
      <c r="AB148" s="67"/>
      <c r="AC148" s="68"/>
      <c r="AD148" s="69"/>
      <c r="AE148" s="69"/>
      <c r="AF148" s="69"/>
      <c r="AG148" s="69"/>
      <c r="AH148" s="69"/>
      <c r="AI148" s="69"/>
      <c r="AJ148" s="69"/>
      <c r="AK148" s="69"/>
      <c r="AL148" s="69"/>
      <c r="AM148" s="69"/>
    </row>
    <row r="149" s="0" customFormat="1" ht="15.75" customHeight="1">
      <c r="A149" s="169"/>
      <c r="B149" s="168"/>
      <c r="C149" s="40" t="s">
        <v>30</v>
      </c>
      <c r="D149" s="41">
        <v>29.129000000000001</v>
      </c>
      <c r="E149" s="41">
        <v>29.129000000000001</v>
      </c>
      <c r="F149" s="41">
        <v>29.129000000000001</v>
      </c>
      <c r="G149" s="41">
        <v>55.698999999999998</v>
      </c>
      <c r="H149" s="41">
        <v>55.698999999999998</v>
      </c>
      <c r="I149" s="41">
        <v>55.698999999999998</v>
      </c>
      <c r="J149" s="41">
        <v>55.698999999999998</v>
      </c>
      <c r="K149" s="41">
        <v>55.698999999999998</v>
      </c>
      <c r="L149" s="41">
        <v>55.698999999999998</v>
      </c>
      <c r="M149" s="165">
        <v>55.698999999999998</v>
      </c>
      <c r="N149" s="43">
        <f>M149/M150</f>
        <v>0.67155775259223538</v>
      </c>
      <c r="O149" s="71">
        <f>M149/Q147</f>
        <v>0.41117804255067841</v>
      </c>
      <c r="P149" s="72" t="s">
        <v>31</v>
      </c>
      <c r="Q149" s="110">
        <f>Q147*0.24</f>
        <v>32.510879999999993</v>
      </c>
      <c r="R149" s="74">
        <f>M149-Q149</f>
        <v>23.188120000000005</v>
      </c>
      <c r="S149" s="75"/>
      <c r="T149" s="76">
        <f>Q147*T7/100</f>
        <v>42.6840762</v>
      </c>
      <c r="U149" s="65"/>
      <c r="V149" s="65"/>
      <c r="W149" s="65"/>
      <c r="X149" s="65"/>
      <c r="Y149" s="65"/>
      <c r="Z149" s="66"/>
      <c r="AA149" s="66"/>
      <c r="AB149" s="67"/>
      <c r="AC149" s="79"/>
      <c r="AD149" s="69"/>
      <c r="AE149" s="69"/>
      <c r="AF149" s="69"/>
      <c r="AG149" s="69"/>
      <c r="AH149" s="69"/>
      <c r="AI149" s="69"/>
      <c r="AJ149" s="69"/>
      <c r="AK149" s="69"/>
      <c r="AL149" s="69"/>
      <c r="AM149" s="69"/>
    </row>
    <row r="150" s="0" customFormat="1" ht="16.5" customHeight="1">
      <c r="A150" s="170"/>
      <c r="B150" s="171"/>
      <c r="C150" s="172" t="s">
        <v>27</v>
      </c>
      <c r="D150" s="150">
        <v>29.129000000000001</v>
      </c>
      <c r="E150" s="150">
        <v>29.129000000000001</v>
      </c>
      <c r="F150" s="150">
        <v>29.129000000000001</v>
      </c>
      <c r="G150" s="150">
        <v>55.698999999999998</v>
      </c>
      <c r="H150" s="150">
        <v>55.698999999999998</v>
      </c>
      <c r="I150" s="150">
        <v>55.698999999999998</v>
      </c>
      <c r="J150" s="150">
        <v>76.768000000000001</v>
      </c>
      <c r="K150" s="150">
        <v>82.939999999999998</v>
      </c>
      <c r="L150" s="150">
        <v>82.939999999999998</v>
      </c>
      <c r="M150" s="173">
        <v>82.939999999999998</v>
      </c>
      <c r="N150" s="176">
        <f>M150/B148</f>
        <v>0.19021626952273926</v>
      </c>
      <c r="O150" s="177">
        <f>M150/Q147</f>
        <v>0.61227502915946908</v>
      </c>
      <c r="P150" s="178" t="s">
        <v>33</v>
      </c>
      <c r="Q150" s="179">
        <f>Q147*0.6</f>
        <v>81.277199999999993</v>
      </c>
      <c r="R150" s="89"/>
      <c r="S150" s="180"/>
      <c r="T150" s="180"/>
      <c r="U150" s="65"/>
      <c r="V150" s="65"/>
      <c r="W150" s="65"/>
      <c r="X150" s="65"/>
      <c r="Y150" s="65"/>
      <c r="Z150" s="66"/>
      <c r="AA150" s="66"/>
      <c r="AB150" s="67"/>
      <c r="AC150" s="92"/>
      <c r="AD150" s="93"/>
      <c r="AE150" s="93"/>
      <c r="AF150" s="93"/>
      <c r="AG150" s="93"/>
      <c r="AH150" s="93"/>
      <c r="AI150" s="93"/>
      <c r="AJ150" s="93"/>
      <c r="AK150" s="93"/>
      <c r="AL150" s="93"/>
      <c r="AM150" s="93"/>
    </row>
    <row r="154" ht="15">
      <c r="C154" s="181"/>
      <c r="D154" s="181"/>
      <c r="E154" s="181"/>
      <c r="F154" s="181"/>
      <c r="G154" s="181"/>
      <c r="H154" s="181"/>
      <c r="I154" s="181"/>
      <c r="J154" s="181"/>
      <c r="K154" s="181"/>
      <c r="L154" s="181"/>
    </row>
    <row r="155" ht="15">
      <c r="C155" s="181"/>
      <c r="D155" s="181" t="s">
        <v>34</v>
      </c>
      <c r="E155" s="181"/>
      <c r="F155" s="181"/>
      <c r="G155" s="181"/>
      <c r="H155" s="181"/>
      <c r="I155" s="181"/>
      <c r="J155" s="181"/>
      <c r="K155" s="181" t="s">
        <v>35</v>
      </c>
      <c r="L155" s="181"/>
    </row>
  </sheetData>
  <mergeCells count="184">
    <mergeCell ref="M1:N1"/>
    <mergeCell ref="Q2:S2"/>
    <mergeCell ref="A3:N3"/>
    <mergeCell ref="D4:I4"/>
    <mergeCell ref="A5:A6"/>
    <mergeCell ref="B5:B6"/>
    <mergeCell ref="C5:C6"/>
    <mergeCell ref="D5:M5"/>
    <mergeCell ref="N5:N6"/>
    <mergeCell ref="O5:O6"/>
    <mergeCell ref="P5:P6"/>
    <mergeCell ref="Q5:Q6"/>
    <mergeCell ref="R5:R6"/>
    <mergeCell ref="S5:S6"/>
    <mergeCell ref="T5:T6"/>
    <mergeCell ref="A7:A9"/>
    <mergeCell ref="B7:B9"/>
    <mergeCell ref="S7:S9"/>
    <mergeCell ref="A10:A12"/>
    <mergeCell ref="B10:B12"/>
    <mergeCell ref="S10:S12"/>
    <mergeCell ref="AB10:AB12"/>
    <mergeCell ref="U11:X12"/>
    <mergeCell ref="A13:A15"/>
    <mergeCell ref="B13:B15"/>
    <mergeCell ref="S13:S15"/>
    <mergeCell ref="A16:A18"/>
    <mergeCell ref="B16:B18"/>
    <mergeCell ref="S16:S18"/>
    <mergeCell ref="AB16:AB18"/>
    <mergeCell ref="A19:A21"/>
    <mergeCell ref="B19:B21"/>
    <mergeCell ref="S19:S21"/>
    <mergeCell ref="A22:A24"/>
    <mergeCell ref="B22:B24"/>
    <mergeCell ref="S22:S24"/>
    <mergeCell ref="AB22:AB24"/>
    <mergeCell ref="A25:A27"/>
    <mergeCell ref="B25:B27"/>
    <mergeCell ref="S25:S27"/>
    <mergeCell ref="A28:A30"/>
    <mergeCell ref="B28:B30"/>
    <mergeCell ref="S28:S30"/>
    <mergeCell ref="AB28:AB30"/>
    <mergeCell ref="A31:A33"/>
    <mergeCell ref="B31:B33"/>
    <mergeCell ref="S31:S33"/>
    <mergeCell ref="A34:A36"/>
    <mergeCell ref="B34:B36"/>
    <mergeCell ref="S34:S36"/>
    <mergeCell ref="AB34:AB36"/>
    <mergeCell ref="A37:A39"/>
    <mergeCell ref="B37:B39"/>
    <mergeCell ref="S37:S39"/>
    <mergeCell ref="A40:A42"/>
    <mergeCell ref="B40:B42"/>
    <mergeCell ref="S40:S42"/>
    <mergeCell ref="AB40:AB42"/>
    <mergeCell ref="A43:A45"/>
    <mergeCell ref="B43:B45"/>
    <mergeCell ref="S43:S45"/>
    <mergeCell ref="A46:A48"/>
    <mergeCell ref="B46:B48"/>
    <mergeCell ref="S46:S48"/>
    <mergeCell ref="AB46:AB48"/>
    <mergeCell ref="A49:A51"/>
    <mergeCell ref="B49:B51"/>
    <mergeCell ref="S49:S51"/>
    <mergeCell ref="A52:A54"/>
    <mergeCell ref="B52:B54"/>
    <mergeCell ref="S52:S54"/>
    <mergeCell ref="AB52:AB54"/>
    <mergeCell ref="A55:A57"/>
    <mergeCell ref="B55:B57"/>
    <mergeCell ref="S55:S57"/>
    <mergeCell ref="A58:A60"/>
    <mergeCell ref="B58:B60"/>
    <mergeCell ref="S58:S60"/>
    <mergeCell ref="AB58:AB60"/>
    <mergeCell ref="A61:A63"/>
    <mergeCell ref="B61:B63"/>
    <mergeCell ref="S61:S63"/>
    <mergeCell ref="A64:A66"/>
    <mergeCell ref="B64:B66"/>
    <mergeCell ref="S64:S66"/>
    <mergeCell ref="AB64:AB66"/>
    <mergeCell ref="A67:A69"/>
    <mergeCell ref="B67:B69"/>
    <mergeCell ref="S67:S69"/>
    <mergeCell ref="A70:A72"/>
    <mergeCell ref="B70:B72"/>
    <mergeCell ref="S70:S72"/>
    <mergeCell ref="AB70:AB72"/>
    <mergeCell ref="A73:A75"/>
    <mergeCell ref="B73:B75"/>
    <mergeCell ref="S73:S75"/>
    <mergeCell ref="A76:A78"/>
    <mergeCell ref="B76:B78"/>
    <mergeCell ref="S76:S78"/>
    <mergeCell ref="AB76:AB78"/>
    <mergeCell ref="A79:A81"/>
    <mergeCell ref="B79:B81"/>
    <mergeCell ref="S79:S81"/>
    <mergeCell ref="A82:A84"/>
    <mergeCell ref="B82:B84"/>
    <mergeCell ref="S82:S84"/>
    <mergeCell ref="AB82:AB84"/>
    <mergeCell ref="A85:A87"/>
    <mergeCell ref="B85:B87"/>
    <mergeCell ref="S85:S87"/>
    <mergeCell ref="A88:A90"/>
    <mergeCell ref="B88:B90"/>
    <mergeCell ref="S88:S90"/>
    <mergeCell ref="AB88:AB90"/>
    <mergeCell ref="A91:A93"/>
    <mergeCell ref="B91:B93"/>
    <mergeCell ref="S91:S93"/>
    <mergeCell ref="A94:A96"/>
    <mergeCell ref="B94:B96"/>
    <mergeCell ref="S94:S96"/>
    <mergeCell ref="AB94:AB96"/>
    <mergeCell ref="A97:A99"/>
    <mergeCell ref="B97:B99"/>
    <mergeCell ref="S97:S99"/>
    <mergeCell ref="A100:A102"/>
    <mergeCell ref="B100:B102"/>
    <mergeCell ref="S100:S102"/>
    <mergeCell ref="AB100:AB102"/>
    <mergeCell ref="A103:A105"/>
    <mergeCell ref="B103:B105"/>
    <mergeCell ref="S103:S105"/>
    <mergeCell ref="A106:A108"/>
    <mergeCell ref="B106:B108"/>
    <mergeCell ref="S106:S108"/>
    <mergeCell ref="AB106:AB108"/>
    <mergeCell ref="A109:A111"/>
    <mergeCell ref="B109:B111"/>
    <mergeCell ref="S109:S111"/>
    <mergeCell ref="A112:A114"/>
    <mergeCell ref="B112:B114"/>
    <mergeCell ref="S112:S114"/>
    <mergeCell ref="AB112:AB114"/>
    <mergeCell ref="A115:A117"/>
    <mergeCell ref="B115:B117"/>
    <mergeCell ref="S115:S117"/>
    <mergeCell ref="A118:A120"/>
    <mergeCell ref="B118:B120"/>
    <mergeCell ref="S118:S120"/>
    <mergeCell ref="AB118:AB120"/>
    <mergeCell ref="A121:A123"/>
    <mergeCell ref="B121:B123"/>
    <mergeCell ref="S121:S123"/>
    <mergeCell ref="A124:A126"/>
    <mergeCell ref="B124:B126"/>
    <mergeCell ref="S124:S126"/>
    <mergeCell ref="AB124:AB126"/>
    <mergeCell ref="A127:A129"/>
    <mergeCell ref="B127:B129"/>
    <mergeCell ref="S127:S129"/>
    <mergeCell ref="A130:A132"/>
    <mergeCell ref="B130:B132"/>
    <mergeCell ref="S130:S132"/>
    <mergeCell ref="AB130:AB132"/>
    <mergeCell ref="A133:A135"/>
    <mergeCell ref="B133:B135"/>
    <mergeCell ref="S133:S135"/>
    <mergeCell ref="A136:A138"/>
    <mergeCell ref="B136:B138"/>
    <mergeCell ref="S136:S138"/>
    <mergeCell ref="AB136:AB138"/>
    <mergeCell ref="A139:A141"/>
    <mergeCell ref="B139:B141"/>
    <mergeCell ref="S139:S141"/>
    <mergeCell ref="A142:A144"/>
    <mergeCell ref="B142:B144"/>
    <mergeCell ref="S142:S144"/>
    <mergeCell ref="AB142:AB144"/>
    <mergeCell ref="A145:A147"/>
    <mergeCell ref="B145:B147"/>
    <mergeCell ref="S145:S147"/>
    <mergeCell ref="A148:A150"/>
    <mergeCell ref="B148:B150"/>
    <mergeCell ref="S148:S150"/>
    <mergeCell ref="AB148:AB150"/>
  </mergeCells>
  <printOptions headings="0" gridLines="0"/>
  <pageMargins left="0" right="0" top="0" bottom="0.39370078740157477" header="0" footer="0"/>
  <pageSetup paperSize="9" scale="43" fitToWidth="1" fitToHeight="2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Андреевна Васильева</dc:creator>
  <cp:revision>14</cp:revision>
  <dcterms:created xsi:type="dcterms:W3CDTF">2014-05-29T06:23:21Z</dcterms:created>
  <dcterms:modified xsi:type="dcterms:W3CDTF">2025-02-13T08:08:22Z</dcterms:modified>
</cp:coreProperties>
</file>